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预算执行封面" sheetId="1" r:id="rId1"/>
    <sheet name="编制单位封面" sheetId="2" r:id="rId2"/>
    <sheet name="编报说明" sheetId="3" r:id="rId3"/>
    <sheet name="总表" sheetId="4" r:id="rId4"/>
    <sheet name="企业职工基本养老保险" sheetId="5" r:id="rId5"/>
    <sheet name="城乡居民养老保险" sheetId="6" r:id="rId6"/>
    <sheet name="机关事业养老" sheetId="7" r:id="rId7"/>
    <sheet name="城镇职工医疗" sheetId="8" r:id="rId8"/>
    <sheet name="城乡居民医疗(合计)" sheetId="9" r:id="rId9"/>
    <sheet name="城镇居民医疗" sheetId="10" r:id="rId10"/>
    <sheet name="新农合" sheetId="11" r:id="rId11"/>
    <sheet name="合并实施的城乡居民医疗" sheetId="12" r:id="rId12"/>
    <sheet name="工伤保险" sheetId="13" r:id="rId13"/>
    <sheet name="失业保险" sheetId="14" r:id="rId14"/>
    <sheet name="生育保险" sheetId="15" r:id="rId15"/>
    <sheet name="基本养老基础资料表" sheetId="16" r:id="rId16"/>
    <sheet name="医疗保险基础资料表" sheetId="17" r:id="rId17"/>
    <sheet name="失业工伤生育基础资料表" sheetId="18" r:id="rId18"/>
  </sheets>
  <calcPr calcId="144525"/>
  <oleSize ref="A1"/>
</workbook>
</file>

<file path=xl/sharedStrings.xml><?xml version="1.0" encoding="utf-8"?>
<sst xmlns="http://schemas.openxmlformats.org/spreadsheetml/2006/main" count="898" uniqueCount="274">
  <si>
    <t>2019年1季度</t>
  </si>
  <si>
    <t>2019年1-（</t>
  </si>
  <si>
    <t>）季度社会保险基金预算执行情况</t>
  </si>
  <si>
    <t>财政厅（局）:</t>
  </si>
  <si>
    <t xml:space="preserve"> 报送日期 :</t>
  </si>
  <si>
    <t>年</t>
  </si>
  <si>
    <t>月</t>
  </si>
  <si>
    <t>日</t>
  </si>
  <si>
    <t>人力资源社会保障厅（局）:</t>
  </si>
  <si>
    <t>卫生厅局（卫生计生委）:</t>
  </si>
  <si>
    <t>医疗保障局：</t>
  </si>
  <si>
    <t>财政厅（局）负责人（章）:</t>
  </si>
  <si>
    <t xml:space="preserve"> 财务负责人（章）:</t>
  </si>
  <si>
    <t>经办人（章）:</t>
  </si>
  <si>
    <t>人力资源社会保障厅（局）负责人（章）:</t>
  </si>
  <si>
    <t>卫生厅局（卫生计生委）负责人（章）:</t>
  </si>
  <si>
    <t>医疗保障局负责人（章）:</t>
  </si>
  <si>
    <t>财务负责人（章）:</t>
  </si>
  <si>
    <t>2019年1-(</t>
  </si>
  <si>
    <t>)季度社会保险基金预算执行情况</t>
  </si>
  <si>
    <t>填报单位名称（章）：</t>
  </si>
  <si>
    <t>单位负责人 （章）：</t>
  </si>
  <si>
    <t>财务负责人 （章）：</t>
  </si>
  <si>
    <t>经  办  人 （章）：</t>
  </si>
  <si>
    <t>联   系   电  话：</t>
  </si>
  <si>
    <t>报   出   日  期：</t>
  </si>
  <si>
    <t>2019年社会保险基金预算执行报表编报说明</t>
  </si>
  <si>
    <t>一、数据口径（列）说明：</t>
  </si>
  <si>
    <t>1.各项收入、支出数按当年社保基金预算任务取数，期初余额按上年社保基金决算任务取数；</t>
  </si>
  <si>
    <t>2."预算调整数"由于当前尚未布置预算调整任务，暂取预算数；待填报预算调整任务后，自动取调整后预算数。</t>
  </si>
  <si>
    <t>3."当期执行数"从"累计执行数"计算取出；</t>
  </si>
  <si>
    <t>4."累计执行数"按累计执行情况填列；</t>
  </si>
  <si>
    <t>5."上年同期累计执行数"按上年同季度累计执行数取数；</t>
  </si>
  <si>
    <t>6."预算执行进度（%）"=累计执行数／预算数 或 =累计执行数／预算调整数。如预算未调整，除预算数；反之除预算调整数。</t>
  </si>
  <si>
    <t>7."比上年同期增长（%）"=累计执行数／上年同期累计执行数-1</t>
  </si>
  <si>
    <t>二、项目口径（行）说明：</t>
  </si>
  <si>
    <t>1.预算总表</t>
  </si>
  <si>
    <t xml:space="preserve">    各项数据由各分项报表汇总形成。其中，总表当期收入（当期支出）分险种按预算编报统筹级次取数（该级次该险种预算数的上解、下拨数如一致，则总表取该险种小计数，否则取合计数）汇总生成。</t>
  </si>
  <si>
    <t>2.分项预算表</t>
  </si>
  <si>
    <t xml:space="preserve">     填报项目与当年社保基金预算编报口径一致。本年新增社预执行06表，有关数据均由社预执行07表、社预执行08表和社预执行09表提取计算而来，不需填报。</t>
  </si>
  <si>
    <t xml:space="preserve">3.社预附表  </t>
  </si>
  <si>
    <t xml:space="preserve">     附表中涉及参保人数和缴费人数，填报口径为平均数，已在项目上做相应的标注。</t>
  </si>
  <si>
    <t>4.社预审表</t>
  </si>
  <si>
    <t xml:space="preserve">     新增10张关于分险种的审核表，对于审核未通过的项目，必须填写分析和说明。</t>
  </si>
  <si>
    <t>三、注意事项：</t>
  </si>
  <si>
    <t>1.为优化填报流程，本年度实行填报“累计执行数”，计算“当期执行数”，请注意。</t>
  </si>
  <si>
    <t>2.预算执行报表涉及大量跨表计算内容，操作中请善用“本表计算”、“全表计算”功能进行跨表取数。报送前，请确认本单位与下属所有单位数据汇总完毕，且之后全部进行过全表计算，避免操作不当造成数据误差。</t>
  </si>
  <si>
    <t>3.仅合理性审核公式允许强审，但需进行数据说明；对于逻辑性审核公式不允许强审，请对数据进行校正。</t>
  </si>
  <si>
    <t>2019年社会保险基金预算执行情况总表</t>
  </si>
  <si>
    <t>社预执行01表</t>
  </si>
  <si>
    <t>填报单位:</t>
  </si>
  <si>
    <t>江苏省徐州市沛县</t>
  </si>
  <si>
    <t>单位：元</t>
  </si>
  <si>
    <t>项         目</t>
  </si>
  <si>
    <t>2019年预算数</t>
  </si>
  <si>
    <t>2019年调整后预算数</t>
  </si>
  <si>
    <t>当期执行数</t>
  </si>
  <si>
    <t>累计执行数</t>
  </si>
  <si>
    <t>上年同期累计执行数</t>
  </si>
  <si>
    <t>预算执行进度(%)</t>
  </si>
  <si>
    <t>比上年同期增长(%)</t>
  </si>
  <si>
    <t>一、期初余额</t>
  </si>
  <si>
    <t>二、当期收入</t>
  </si>
  <si>
    <t xml:space="preserve">      1.保险费收入</t>
  </si>
  <si>
    <t xml:space="preserve">      2.利息收入</t>
  </si>
  <si>
    <t xml:space="preserve">      3.财政补贴收入</t>
  </si>
  <si>
    <t xml:space="preserve">      4.委托投资收益</t>
  </si>
  <si>
    <t xml:space="preserve">      5.其他收入</t>
  </si>
  <si>
    <t xml:space="preserve">      6.转移收入</t>
  </si>
  <si>
    <t xml:space="preserve">      7、中央调剂资金收入（省级专用）</t>
  </si>
  <si>
    <t xml:space="preserve">      8、中央调剂基金收入（中央专用）</t>
  </si>
  <si>
    <t>三、当期支出</t>
  </si>
  <si>
    <t xml:space="preserve">      1.社会保险待遇支出</t>
  </si>
  <si>
    <t xml:space="preserve">      2.其他支出</t>
  </si>
  <si>
    <t xml:space="preserve">      3.转移支出</t>
  </si>
  <si>
    <t xml:space="preserve">      4、中央调剂基金支出（中央专用）</t>
  </si>
  <si>
    <t xml:space="preserve">      5、中央调剂资金支出（省级专用）</t>
  </si>
  <si>
    <t>四、当期收支结余</t>
  </si>
  <si>
    <t>五、期末滚存结余</t>
  </si>
  <si>
    <t>第 1 页</t>
  </si>
  <si>
    <t>2019年企业职工基本养老保险基金预算执行情况表</t>
  </si>
  <si>
    <t>社预执行02表</t>
  </si>
  <si>
    <t/>
  </si>
  <si>
    <t>单位:元</t>
  </si>
  <si>
    <t>二、收入合计</t>
  </si>
  <si>
    <t xml:space="preserve">  （一）收入小计</t>
  </si>
  <si>
    <t xml:space="preserve">      1.基本养老保险费收入</t>
  </si>
  <si>
    <t xml:space="preserve">  （二）上级补助收入</t>
  </si>
  <si>
    <t xml:space="preserve">      其中：中央调剂资金收入
           （省级专用）</t>
  </si>
  <si>
    <t xml:space="preserve">  （三）下级上解收入</t>
  </si>
  <si>
    <t xml:space="preserve">      其中：中央调剂基金收入
           （中央专用）</t>
  </si>
  <si>
    <t>三、支出合计</t>
  </si>
  <si>
    <t xml:space="preserve">  （一）支出小计</t>
  </si>
  <si>
    <t xml:space="preserve">      1.基本养老金支出</t>
  </si>
  <si>
    <t xml:space="preserve">      2.医疗补助金支出</t>
  </si>
  <si>
    <t xml:space="preserve">      3.丧葬抚恤补助支出</t>
  </si>
  <si>
    <t xml:space="preserve">      4.其他支出</t>
  </si>
  <si>
    <t xml:space="preserve">      5.转移支出</t>
  </si>
  <si>
    <t xml:space="preserve">  （二）补助下级支出</t>
  </si>
  <si>
    <t xml:space="preserve">      其中：中央调剂基金支出
           （中央专用）</t>
  </si>
  <si>
    <t xml:space="preserve">  （三）上解上级支出</t>
  </si>
  <si>
    <t xml:space="preserve">      其中：中央调剂资金支出
           （省级专用）</t>
  </si>
  <si>
    <t>第 2 页</t>
  </si>
  <si>
    <t>2019年城乡居民基本养老保险基金预算执行情况表</t>
  </si>
  <si>
    <t>社预执行03表</t>
  </si>
  <si>
    <t xml:space="preserve">      1.个人缴费收入</t>
  </si>
  <si>
    <t xml:space="preserve">      2.集体补助收入</t>
  </si>
  <si>
    <t xml:space="preserve">      3.利息收入</t>
  </si>
  <si>
    <t xml:space="preserve">      4.财政补贴收入</t>
  </si>
  <si>
    <t xml:space="preserve">      5.委托投资收益</t>
  </si>
  <si>
    <t xml:space="preserve">      6.其他收入</t>
  </si>
  <si>
    <t xml:space="preserve">      7.转移收入</t>
  </si>
  <si>
    <t xml:space="preserve">      2.个人账户养老金支出</t>
  </si>
  <si>
    <t xml:space="preserve">      3.丧葬补助金支出</t>
  </si>
  <si>
    <t>第 3 页</t>
  </si>
  <si>
    <t>2019年机关事业单位基本养老保险基金预算执行情况表</t>
  </si>
  <si>
    <t>社预执行04表</t>
  </si>
  <si>
    <t xml:space="preserve">  合计  </t>
  </si>
  <si>
    <t>当年收支</t>
  </si>
  <si>
    <t>结算收支</t>
  </si>
  <si>
    <t>×</t>
  </si>
  <si>
    <t>第 4 页</t>
  </si>
  <si>
    <t>2019年职工基本医疗保险基金预算执行情况表</t>
  </si>
  <si>
    <t>社预执行05表</t>
  </si>
  <si>
    <t xml:space="preserve">      1.基本医疗保险费收入</t>
  </si>
  <si>
    <t xml:space="preserve">      4.其他收入</t>
  </si>
  <si>
    <t xml:space="preserve">      5.转移收入</t>
  </si>
  <si>
    <t xml:space="preserve">      1.基本医疗保险待遇支出</t>
  </si>
  <si>
    <t>第 5 页</t>
  </si>
  <si>
    <t>2019年城乡居民基本医疗保险基金（合计）预算执行情况表</t>
  </si>
  <si>
    <t>社预执行06表</t>
  </si>
  <si>
    <t>2017年3季度</t>
  </si>
  <si>
    <t xml:space="preserve">      2.大病保险支出</t>
  </si>
  <si>
    <t xml:space="preserve">      3.其他支出</t>
  </si>
  <si>
    <t>第 6页</t>
  </si>
  <si>
    <t>2019年城镇居民基本医疗保险基金预算执行情况表</t>
  </si>
  <si>
    <t>社预执行07表</t>
  </si>
  <si>
    <t>第 7 页</t>
  </si>
  <si>
    <t>2019年新型农村合作医疗基金预算执行情况表</t>
  </si>
  <si>
    <t>社预执行08表</t>
  </si>
  <si>
    <t>第 8 页</t>
  </si>
  <si>
    <t>2019年合并实施的城乡居民基本医疗保险基金预算执行情况表</t>
  </si>
  <si>
    <t>社预执行09表</t>
  </si>
  <si>
    <t>第 9页</t>
  </si>
  <si>
    <t>2019年工伤保险基金预算执行情况表</t>
  </si>
  <si>
    <t>社预执行10表</t>
  </si>
  <si>
    <t xml:space="preserve">      1.工伤保险费收入</t>
  </si>
  <si>
    <t xml:space="preserve">      1.工伤保险待遇支出</t>
  </si>
  <si>
    <t xml:space="preserve">      2.劳动能力鉴定支出</t>
  </si>
  <si>
    <t xml:space="preserve">      3.工伤预防费用支出</t>
  </si>
  <si>
    <t>第 10页</t>
  </si>
  <si>
    <t>2019年失业保险基金预算执行情况表</t>
  </si>
  <si>
    <t>社预执行11表</t>
  </si>
  <si>
    <t xml:space="preserve">      1.失业保险费收入</t>
  </si>
  <si>
    <t xml:space="preserve">      1.失业保险金支出</t>
  </si>
  <si>
    <t xml:space="preserve">      2.基本医疗保险费支出
       （含医疗补助金支出）</t>
  </si>
  <si>
    <t xml:space="preserve">      4.职业培训补贴支出</t>
  </si>
  <si>
    <t xml:space="preserve">      5.职业介绍补贴支出</t>
  </si>
  <si>
    <t xml:space="preserve">      6.稳定岗位补贴支出</t>
  </si>
  <si>
    <t xml:space="preserve">      7.技能提升补贴支出</t>
  </si>
  <si>
    <t xml:space="preserve">      8.其他费用支出</t>
  </si>
  <si>
    <t xml:space="preserve">      9.其他支出</t>
  </si>
  <si>
    <t xml:space="preserve">      10.转移支出</t>
  </si>
  <si>
    <t>第 11页</t>
  </si>
  <si>
    <t>2019年生育保险基金预算执行情况表</t>
  </si>
  <si>
    <t>社预执行12表</t>
  </si>
  <si>
    <t xml:space="preserve">      1.生育保险费收入</t>
  </si>
  <si>
    <t xml:space="preserve">      1.生育医疗费用支出</t>
  </si>
  <si>
    <t xml:space="preserve">      2.生育津贴支出</t>
  </si>
  <si>
    <t>第 12页</t>
  </si>
  <si>
    <t>2019年基本养老保险基金预算执行情况基础资料表</t>
  </si>
  <si>
    <t>填报单位：</t>
  </si>
  <si>
    <t>社预附01表</t>
  </si>
  <si>
    <t>项      目</t>
  </si>
  <si>
    <t>单位</t>
  </si>
  <si>
    <t>累计完成数</t>
  </si>
  <si>
    <t>上年同期累计完成数</t>
  </si>
  <si>
    <t xml:space="preserve"> 累计完成数占预算数（%）</t>
  </si>
  <si>
    <t>比上年同期增长（%）</t>
  </si>
  <si>
    <t>一、企业职工基本养老保险</t>
  </si>
  <si>
    <t>（一）参保人数（平均数）</t>
  </si>
  <si>
    <t>人</t>
  </si>
  <si>
    <t>　  1、在职职工（平均数）</t>
  </si>
  <si>
    <t>　　2、离休人员（平均数）</t>
  </si>
  <si>
    <t>　  3、退休退职人员（平均数）</t>
  </si>
  <si>
    <t>　　  （1）当年新增退休退职人员</t>
  </si>
  <si>
    <t xml:space="preserve">      （2）当年死亡退休退职人员</t>
  </si>
  <si>
    <t>（二）实际缴费人数（平均数）</t>
  </si>
  <si>
    <t>（三）缴费基数总额</t>
  </si>
  <si>
    <t>　　1、单位</t>
  </si>
  <si>
    <t>元</t>
  </si>
  <si>
    <t>　　2、个人</t>
  </si>
  <si>
    <t>（四）缴费率</t>
  </si>
  <si>
    <t>%</t>
  </si>
  <si>
    <t>（五）以个人身份参保情况</t>
  </si>
  <si>
    <t>　  1、参保人数（平均数）</t>
  </si>
  <si>
    <t>　  2、实际缴费人数（平均数）</t>
  </si>
  <si>
    <t>　  3、缴费基数总额</t>
  </si>
  <si>
    <t xml:space="preserve"> (六)保险费缴纳情况</t>
  </si>
  <si>
    <t xml:space="preserve">    1.缴纳当年基本养老保险费</t>
  </si>
  <si>
    <t xml:space="preserve">    2.欠费情况</t>
  </si>
  <si>
    <t xml:space="preserve">      （1）上年末累计欠费</t>
  </si>
  <si>
    <t xml:space="preserve">      （2）补缴以前年度欠费</t>
  </si>
  <si>
    <t xml:space="preserve">      （3）本年新增欠费</t>
  </si>
  <si>
    <t xml:space="preserve">      （4）季末累计欠费</t>
  </si>
  <si>
    <t xml:space="preserve">     3.预缴以后年度基本养老保险费</t>
  </si>
  <si>
    <t xml:space="preserve">     4.一次性补缴以前年
       度基本养老保险费</t>
  </si>
  <si>
    <t>（七）统筹地区社会平均工资</t>
  </si>
  <si>
    <t>元/年</t>
  </si>
  <si>
    <t>二、机关事业单位基本养老保险</t>
  </si>
  <si>
    <t xml:space="preserve"> (一)参保人数（平均数）</t>
  </si>
  <si>
    <t>　  1.在职职工（平均数）</t>
  </si>
  <si>
    <t>　　2.退休、退职人员（平均数）</t>
  </si>
  <si>
    <t xml:space="preserve"> (二)实际缴费人数（平均数）</t>
  </si>
  <si>
    <t xml:space="preserve"> (三)缴费基数总额</t>
  </si>
  <si>
    <t>　　1.单位</t>
  </si>
  <si>
    <t>　　2.个人</t>
  </si>
  <si>
    <t xml:space="preserve"> (四)缴费率</t>
  </si>
  <si>
    <t>三、城乡居民社会养老保险</t>
  </si>
  <si>
    <t>（一）16－59周岁参保缴费人数</t>
  </si>
  <si>
    <t>（二）养老金领取人员（平均数）</t>
  </si>
  <si>
    <t>第 13 页</t>
  </si>
  <si>
    <t>2019年基本医疗保险基金预算执行情况基础资料表</t>
  </si>
  <si>
    <t>社预附02表</t>
  </si>
  <si>
    <t>项               目</t>
  </si>
  <si>
    <t>累计完成数占预算数 （%）</t>
  </si>
  <si>
    <t xml:space="preserve">   比上年同期增长（%）</t>
  </si>
  <si>
    <t>一、职工基本医疗保险</t>
  </si>
  <si>
    <t xml:space="preserve">  (一)参保人数（平均数）</t>
  </si>
  <si>
    <t xml:space="preserve">      1.在职职工（平均数）</t>
  </si>
  <si>
    <t xml:space="preserve">     其中：生育保险与职工基本医疗保险合并实施人数（平均数）</t>
  </si>
  <si>
    <t xml:space="preserve">      2.退休人员（平均数）</t>
  </si>
  <si>
    <t xml:space="preserve"> （二）实际缴费人数（平均数）</t>
  </si>
  <si>
    <t xml:space="preserve">  (三)缴费基数总额</t>
  </si>
  <si>
    <t xml:space="preserve">        单位</t>
  </si>
  <si>
    <t xml:space="preserve">        个人</t>
  </si>
  <si>
    <t xml:space="preserve">  (四)本年补缴以前年度欠费</t>
  </si>
  <si>
    <t xml:space="preserve">  (五)本年预缴以后年度
      基本医疗保险费</t>
  </si>
  <si>
    <t xml:space="preserve">  (六)一次性补缴以前年
      度基本医疗保险费</t>
  </si>
  <si>
    <t>二、城镇居民基本医疗保险</t>
  </si>
  <si>
    <t xml:space="preserve">  (一)参保缴费期末人数</t>
  </si>
  <si>
    <t xml:space="preserve">  (二)缴费标准</t>
  </si>
  <si>
    <t>元/年.人</t>
  </si>
  <si>
    <t xml:space="preserve">      其中：个人缴费标准</t>
  </si>
  <si>
    <t>元/年·人</t>
  </si>
  <si>
    <t xml:space="preserve">            财政补贴标准</t>
  </si>
  <si>
    <t xml:space="preserve">  (三)大病保险情况</t>
  </si>
  <si>
    <t xml:space="preserve">    1、覆盖人数</t>
  </si>
  <si>
    <t xml:space="preserve">    2、人均筹资标准</t>
  </si>
  <si>
    <t>三、新型农村合作医疗</t>
  </si>
  <si>
    <t xml:space="preserve">            财政补助标准</t>
  </si>
  <si>
    <t>四、合并实施的城乡居民基本医疗保险</t>
  </si>
  <si>
    <t>第 14 页</t>
  </si>
  <si>
    <t>2019年失业、工伤、生育保险基金预算执行情况基础资料表</t>
  </si>
  <si>
    <t>社预附03表</t>
  </si>
  <si>
    <t>项目</t>
  </si>
  <si>
    <t>累计完成数占预算数（%）</t>
  </si>
  <si>
    <t xml:space="preserve"> 比上年同期增长 (%）</t>
  </si>
  <si>
    <t>一、失业保险</t>
  </si>
  <si>
    <t xml:space="preserve">  (二)缴费基数总额</t>
  </si>
  <si>
    <t xml:space="preserve">      1.单位</t>
  </si>
  <si>
    <t xml:space="preserve">      2.个人</t>
  </si>
  <si>
    <t xml:space="preserve">  (三)全年领取失业保险金
      人数（平均数）</t>
  </si>
  <si>
    <t xml:space="preserve">  (四)代缴医疗保险人月数</t>
  </si>
  <si>
    <t>人月</t>
  </si>
  <si>
    <t xml:space="preserve">  (五)享受稳定岗位补贴企
      业参加失业保险人数</t>
  </si>
  <si>
    <t xml:space="preserve">  (六)享受技能提升补贴人数</t>
  </si>
  <si>
    <t>二、工伤保险</t>
  </si>
  <si>
    <t xml:space="preserve">  (三)累计享受工伤保险待遇人数</t>
  </si>
  <si>
    <t>三、生育保险</t>
  </si>
  <si>
    <t xml:space="preserve">  (三)享受生育医疗费报销人次数</t>
  </si>
  <si>
    <t>人次</t>
  </si>
  <si>
    <t xml:space="preserve">  (四)享受生育津贴人次数</t>
  </si>
  <si>
    <t>第 15页</t>
  </si>
</sst>
</file>

<file path=xl/styles.xml><?xml version="1.0" encoding="utf-8"?>
<styleSheet xmlns="http://schemas.openxmlformats.org/spreadsheetml/2006/main">
  <numFmts count="14">
    <numFmt numFmtId="176" formatCode="#,##0_ ;\-#,##0;;"/>
    <numFmt numFmtId="177" formatCode="0.00%;\-0.00%;;"/>
    <numFmt numFmtId="178" formatCode="#,##0.00_ ;\-#,##0.00;;"/>
    <numFmt numFmtId="179" formatCode="0%;\-0%"/>
    <numFmt numFmtId="180" formatCode="0.00%;\-0.00%"/>
    <numFmt numFmtId="44" formatCode="_ &quot;￥&quot;* #,##0.00_ ;_ &quot;￥&quot;* \-#,##0.00_ ;_ &quot;￥&quot;* &quot;-&quot;??_ ;_ @_ "/>
    <numFmt numFmtId="181" formatCode="0.00_ ;\-0.00"/>
    <numFmt numFmtId="41" formatCode="_ * #,##0_ ;_ * \-#,##0_ ;_ * &quot;-&quot;_ ;_ @_ "/>
    <numFmt numFmtId="182" formatCode="#,##0_ ;\-#,##0"/>
    <numFmt numFmtId="43" formatCode="_ * #,##0.00_ ;_ * \-#,##0.00_ ;_ * &quot;-&quot;??_ ;_ @_ "/>
    <numFmt numFmtId="42" formatCode="_ &quot;￥&quot;* #,##0_ ;_ &quot;￥&quot;* \-#,##0_ ;_ &quot;￥&quot;* &quot;-&quot;_ ;_ @_ "/>
    <numFmt numFmtId="183" formatCode="#,##0.00_ ;\-#,##0.00"/>
    <numFmt numFmtId="184" formatCode="0%;\-0%;;"/>
    <numFmt numFmtId="185" formatCode="0_ ;\-0;;"/>
  </numFmts>
  <fonts count="47">
    <font>
      <sz val="11"/>
      <color theme="1"/>
      <name val="??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sz val="14"/>
      <color indexed="8"/>
      <name val="宋体"/>
      <charset val="1"/>
    </font>
    <font>
      <sz val="27"/>
      <color indexed="8"/>
      <name val="宋体"/>
      <charset val="1"/>
    </font>
    <font>
      <sz val="12"/>
      <color indexed="8"/>
      <name val="宋体"/>
      <charset val="1"/>
    </font>
    <font>
      <sz val="22"/>
      <color indexed="8"/>
      <name val="宋体"/>
      <charset val="1"/>
    </font>
    <font>
      <sz val="25"/>
      <color indexed="8"/>
      <name val="宋体"/>
      <charset val="1"/>
    </font>
    <font>
      <sz val="11"/>
      <color indexed="8"/>
      <name val="宋体"/>
      <charset val="1"/>
    </font>
    <font>
      <sz val="9"/>
      <color indexed="8"/>
      <name val="宋体"/>
      <charset val="1"/>
    </font>
    <font>
      <sz val="12"/>
      <name val="宋体"/>
      <charset val="1"/>
    </font>
    <font>
      <sz val="11"/>
      <color indexed="17"/>
      <name val="宋体"/>
      <charset val="1"/>
    </font>
    <font>
      <sz val="10"/>
      <color indexed="8"/>
      <name val="宋体"/>
      <charset val="1"/>
    </font>
    <font>
      <sz val="12"/>
      <color indexed="9"/>
      <name val="宋体"/>
      <charset val="1"/>
    </font>
    <font>
      <sz val="10"/>
      <color indexed="17"/>
      <name val="宋体"/>
      <charset val="1"/>
    </font>
    <font>
      <sz val="12"/>
      <color indexed="17"/>
      <name val="宋体"/>
      <charset val="1"/>
    </font>
    <font>
      <sz val="27"/>
      <name val="宋体"/>
      <charset val="1"/>
    </font>
    <font>
      <sz val="23"/>
      <color indexed="8"/>
      <name val="宋体"/>
      <charset val="1"/>
    </font>
    <font>
      <sz val="23"/>
      <name val="宋体"/>
      <charset val="1"/>
    </font>
    <font>
      <sz val="14"/>
      <color indexed="8"/>
      <name val="黑体"/>
      <charset val="1"/>
    </font>
    <font>
      <sz val="14"/>
      <name val="黑体"/>
      <charset val="1"/>
    </font>
    <font>
      <b/>
      <sz val="27"/>
      <color indexed="8"/>
      <name val="宋体"/>
      <charset val="1"/>
    </font>
    <font>
      <b/>
      <sz val="19"/>
      <color indexed="8"/>
      <name val="宋体"/>
      <charset val="1"/>
    </font>
    <font>
      <b/>
      <sz val="34"/>
      <color indexed="8"/>
      <name val="宋体"/>
      <charset val="1"/>
    </font>
    <font>
      <b/>
      <sz val="10"/>
      <name val="宋体"/>
      <charset val="1"/>
    </font>
    <font>
      <sz val="11"/>
      <name val="宋体"/>
      <charset val="1"/>
    </font>
    <font>
      <sz val="11"/>
      <color indexed="12"/>
      <name val="宋体"/>
      <charset val="1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FA7D00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27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7" borderId="3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16" borderId="33" applyNumberFormat="0" applyFon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4" fillId="25" borderId="38" applyNumberFormat="0" applyAlignment="0" applyProtection="0">
      <alignment vertical="center"/>
    </xf>
    <xf numFmtId="0" fontId="46" fillId="25" borderId="32" applyNumberFormat="0" applyAlignment="0" applyProtection="0">
      <alignment vertical="center"/>
    </xf>
    <xf numFmtId="0" fontId="37" fillId="20" borderId="35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/>
  </cellStyleXfs>
  <cellXfs count="256">
    <xf numFmtId="0" fontId="0" fillId="0" borderId="0" xfId="49"/>
    <xf numFmtId="0" fontId="1" fillId="0" borderId="0" xfId="49" applyFont="1" applyFill="1"/>
    <xf numFmtId="0" fontId="2" fillId="2" borderId="0" xfId="49" applyFont="1" applyFill="1"/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vertical="center"/>
    </xf>
    <xf numFmtId="0" fontId="2" fillId="2" borderId="0" xfId="49" applyFont="1" applyFill="1" applyAlignment="1">
      <alignment vertical="center"/>
    </xf>
    <xf numFmtId="0" fontId="4" fillId="2" borderId="0" xfId="49" applyFont="1" applyFill="1" applyAlignment="1">
      <alignment horizontal="center" vertical="center" wrapText="1"/>
    </xf>
    <xf numFmtId="0" fontId="5" fillId="2" borderId="1" xfId="49" applyFont="1" applyFill="1" applyBorder="1" applyAlignment="1">
      <alignment vertical="center"/>
    </xf>
    <xf numFmtId="0" fontId="5" fillId="2" borderId="1" xfId="49" applyFont="1" applyFill="1" applyBorder="1" applyAlignment="1">
      <alignment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vertical="center" wrapText="1"/>
    </xf>
    <xf numFmtId="0" fontId="5" fillId="2" borderId="3" xfId="49" applyFont="1" applyFill="1" applyBorder="1" applyAlignment="1">
      <alignment vertical="center" wrapText="1"/>
    </xf>
    <xf numFmtId="0" fontId="5" fillId="2" borderId="3" xfId="49" applyFont="1" applyFill="1" applyBorder="1" applyAlignment="1">
      <alignment horizontal="center" vertical="center"/>
    </xf>
    <xf numFmtId="176" fontId="5" fillId="3" borderId="3" xfId="49" applyNumberFormat="1" applyFont="1" applyFill="1" applyBorder="1" applyAlignment="1">
      <alignment horizontal="right" vertical="center"/>
    </xf>
    <xf numFmtId="176" fontId="5" fillId="2" borderId="3" xfId="49" applyNumberFormat="1" applyFont="1" applyFill="1" applyBorder="1" applyAlignment="1">
      <alignment horizontal="right" vertical="center"/>
    </xf>
    <xf numFmtId="178" fontId="5" fillId="3" borderId="3" xfId="49" applyNumberFormat="1" applyFont="1" applyFill="1" applyBorder="1" applyAlignment="1">
      <alignment horizontal="right" vertical="center"/>
    </xf>
    <xf numFmtId="177" fontId="5" fillId="3" borderId="3" xfId="49" applyNumberFormat="1" applyFont="1" applyFill="1" applyBorder="1" applyAlignment="1">
      <alignment horizontal="right" vertical="center"/>
    </xf>
    <xf numFmtId="0" fontId="5" fillId="2" borderId="4" xfId="49" applyFont="1" applyFill="1" applyBorder="1" applyAlignment="1">
      <alignment vertical="center" wrapText="1"/>
    </xf>
    <xf numFmtId="0" fontId="5" fillId="2" borderId="4" xfId="49" applyFont="1" applyFill="1" applyBorder="1" applyAlignment="1">
      <alignment horizontal="center" vertical="center"/>
    </xf>
    <xf numFmtId="0" fontId="5" fillId="2" borderId="5" xfId="49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/>
    </xf>
    <xf numFmtId="178" fontId="5" fillId="3" borderId="2" xfId="49" applyNumberFormat="1" applyFont="1" applyFill="1" applyBorder="1" applyAlignment="1">
      <alignment horizontal="right" vertical="center"/>
    </xf>
    <xf numFmtId="178" fontId="5" fillId="2" borderId="7" xfId="49" applyNumberFormat="1" applyFont="1" applyFill="1" applyBorder="1" applyAlignment="1">
      <alignment horizontal="right" vertical="center"/>
    </xf>
    <xf numFmtId="177" fontId="5" fillId="3" borderId="4" xfId="49" applyNumberFormat="1" applyFont="1" applyFill="1" applyBorder="1" applyAlignment="1">
      <alignment horizontal="right" vertical="center"/>
    </xf>
    <xf numFmtId="178" fontId="5" fillId="2" borderId="8" xfId="49" applyNumberFormat="1" applyFont="1" applyFill="1" applyBorder="1" applyAlignment="1">
      <alignment horizontal="right" vertical="center"/>
    </xf>
    <xf numFmtId="0" fontId="5" fillId="2" borderId="9" xfId="49" applyFont="1" applyFill="1" applyBorder="1" applyAlignment="1">
      <alignment vertical="center" wrapText="1"/>
    </xf>
    <xf numFmtId="0" fontId="5" fillId="2" borderId="9" xfId="49" applyFont="1" applyFill="1" applyBorder="1" applyAlignment="1">
      <alignment horizontal="center" vertical="center"/>
    </xf>
    <xf numFmtId="176" fontId="5" fillId="3" borderId="9" xfId="49" applyNumberFormat="1" applyFont="1" applyFill="1" applyBorder="1" applyAlignment="1">
      <alignment horizontal="right" vertical="center"/>
    </xf>
    <xf numFmtId="176" fontId="5" fillId="2" borderId="9" xfId="49" applyNumberFormat="1" applyFont="1" applyFill="1" applyBorder="1" applyAlignment="1">
      <alignment horizontal="right" vertical="center"/>
    </xf>
    <xf numFmtId="178" fontId="5" fillId="3" borderId="9" xfId="49" applyNumberFormat="1" applyFont="1" applyFill="1" applyBorder="1" applyAlignment="1">
      <alignment horizontal="right" vertical="center"/>
    </xf>
    <xf numFmtId="177" fontId="5" fillId="3" borderId="9" xfId="49" applyNumberFormat="1" applyFont="1" applyFill="1" applyBorder="1" applyAlignment="1">
      <alignment horizontal="right" vertical="center"/>
    </xf>
    <xf numFmtId="176" fontId="5" fillId="3" borderId="2" xfId="49" applyNumberFormat="1" applyFont="1" applyFill="1" applyBorder="1" applyAlignment="1">
      <alignment horizontal="right" vertical="center"/>
    </xf>
    <xf numFmtId="176" fontId="5" fillId="2" borderId="2" xfId="49" applyNumberFormat="1" applyFont="1" applyFill="1" applyBorder="1" applyAlignment="1">
      <alignment horizontal="right" vertical="center"/>
    </xf>
    <xf numFmtId="177" fontId="5" fillId="3" borderId="2" xfId="49" applyNumberFormat="1" applyFont="1" applyFill="1" applyBorder="1" applyAlignment="1">
      <alignment horizontal="right" vertical="center"/>
    </xf>
    <xf numFmtId="178" fontId="5" fillId="2" borderId="2" xfId="49" applyNumberFormat="1" applyFont="1" applyFill="1" applyBorder="1" applyAlignment="1">
      <alignment horizontal="right" vertical="center"/>
    </xf>
    <xf numFmtId="0" fontId="5" fillId="2" borderId="2" xfId="49" applyFont="1" applyFill="1" applyBorder="1" applyAlignment="1">
      <alignment horizontal="left" vertical="center" wrapText="1"/>
    </xf>
    <xf numFmtId="176" fontId="5" fillId="2" borderId="2" xfId="49" applyNumberFormat="1" applyFont="1" applyFill="1" applyBorder="1" applyAlignment="1">
      <alignment horizontal="center" vertical="center"/>
    </xf>
    <xf numFmtId="0" fontId="5" fillId="2" borderId="0" xfId="49" applyFont="1" applyFill="1" applyAlignment="1">
      <alignment wrapText="1"/>
    </xf>
    <xf numFmtId="0" fontId="5" fillId="2" borderId="0" xfId="49" applyFont="1" applyFill="1"/>
    <xf numFmtId="0" fontId="5" fillId="2" borderId="1" xfId="49" applyFont="1" applyFill="1" applyBorder="1" applyAlignment="1">
      <alignment horizontal="right" vertical="center"/>
    </xf>
    <xf numFmtId="0" fontId="5" fillId="2" borderId="0" xfId="49" applyFont="1" applyFill="1" applyAlignment="1">
      <alignment horizontal="right" vertical="center"/>
    </xf>
    <xf numFmtId="0" fontId="6" fillId="2" borderId="0" xfId="49" applyFont="1" applyFill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/>
    </xf>
    <xf numFmtId="0" fontId="5" fillId="2" borderId="2" xfId="49" applyFont="1" applyFill="1" applyBorder="1" applyAlignment="1">
      <alignment horizontal="right" vertical="center" wrapText="1"/>
    </xf>
    <xf numFmtId="49" fontId="5" fillId="2" borderId="3" xfId="49" applyNumberFormat="1" applyFont="1" applyFill="1" applyBorder="1" applyAlignment="1">
      <alignment horizontal="center" vertical="center"/>
    </xf>
    <xf numFmtId="49" fontId="5" fillId="2" borderId="2" xfId="49" applyNumberFormat="1" applyFont="1" applyFill="1" applyBorder="1" applyAlignment="1">
      <alignment horizontal="center" vertical="center"/>
    </xf>
    <xf numFmtId="0" fontId="5" fillId="2" borderId="10" xfId="49" applyFont="1" applyFill="1" applyBorder="1" applyAlignment="1">
      <alignment vertical="center" wrapText="1"/>
    </xf>
    <xf numFmtId="0" fontId="5" fillId="2" borderId="11" xfId="49" applyFont="1" applyFill="1" applyBorder="1" applyAlignment="1">
      <alignment vertical="center" wrapText="1"/>
    </xf>
    <xf numFmtId="178" fontId="5" fillId="3" borderId="4" xfId="49" applyNumberFormat="1" applyFont="1" applyFill="1" applyBorder="1" applyAlignment="1">
      <alignment horizontal="right" vertical="center"/>
    </xf>
    <xf numFmtId="178" fontId="5" fillId="2" borderId="6" xfId="49" applyNumberFormat="1" applyFont="1" applyFill="1" applyBorder="1" applyAlignment="1">
      <alignment horizontal="right" vertical="center"/>
    </xf>
    <xf numFmtId="178" fontId="5" fillId="3" borderId="7" xfId="49" applyNumberFormat="1" applyFont="1" applyFill="1" applyBorder="1" applyAlignment="1">
      <alignment horizontal="right" vertical="center"/>
    </xf>
    <xf numFmtId="177" fontId="5" fillId="3" borderId="6" xfId="49" applyNumberFormat="1" applyFont="1" applyFill="1" applyBorder="1" applyAlignment="1">
      <alignment horizontal="right" vertical="center"/>
    </xf>
    <xf numFmtId="178" fontId="5" fillId="3" borderId="8" xfId="49" applyNumberFormat="1" applyFont="1" applyFill="1" applyBorder="1" applyAlignment="1">
      <alignment horizontal="right" vertical="center"/>
    </xf>
    <xf numFmtId="178" fontId="5" fillId="2" borderId="9" xfId="49" applyNumberFormat="1" applyFont="1" applyFill="1" applyBorder="1" applyAlignment="1">
      <alignment horizontal="right" vertical="center"/>
    </xf>
    <xf numFmtId="176" fontId="5" fillId="3" borderId="2" xfId="49" applyNumberFormat="1" applyFont="1" applyFill="1" applyBorder="1" applyAlignment="1">
      <alignment horizontal="center" vertical="center"/>
    </xf>
    <xf numFmtId="178" fontId="5" fillId="3" borderId="2" xfId="49" applyNumberFormat="1" applyFont="1" applyFill="1" applyBorder="1" applyAlignment="1">
      <alignment horizontal="center" vertical="center"/>
    </xf>
    <xf numFmtId="177" fontId="5" fillId="3" borderId="2" xfId="49" applyNumberFormat="1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vertical="center"/>
    </xf>
    <xf numFmtId="0" fontId="7" fillId="2" borderId="0" xfId="49" applyFont="1" applyFill="1" applyAlignment="1">
      <alignment horizontal="center" vertical="center" wrapText="1"/>
    </xf>
    <xf numFmtId="0" fontId="8" fillId="2" borderId="1" xfId="49" applyFont="1" applyFill="1" applyBorder="1" applyAlignment="1">
      <alignment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vertical="center" wrapText="1"/>
    </xf>
    <xf numFmtId="0" fontId="8" fillId="2" borderId="1" xfId="49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vertical="center"/>
    </xf>
    <xf numFmtId="0" fontId="8" fillId="2" borderId="2" xfId="49" applyFont="1" applyFill="1" applyBorder="1" applyAlignment="1">
      <alignment horizontal="left" vertical="center" wrapText="1"/>
    </xf>
    <xf numFmtId="49" fontId="8" fillId="2" borderId="2" xfId="49" applyNumberFormat="1" applyFont="1" applyFill="1" applyBorder="1" applyAlignment="1">
      <alignment horizontal="center" vertical="center"/>
    </xf>
    <xf numFmtId="182" fontId="8" fillId="3" borderId="2" xfId="49" applyNumberFormat="1" applyFont="1" applyFill="1" applyBorder="1" applyAlignment="1">
      <alignment horizontal="right" vertical="center"/>
    </xf>
    <xf numFmtId="180" fontId="8" fillId="3" borderId="2" xfId="49" applyNumberFormat="1" applyFont="1" applyFill="1" applyBorder="1" applyAlignment="1">
      <alignment horizontal="right" vertical="center"/>
    </xf>
    <xf numFmtId="182" fontId="8" fillId="2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right" vertical="center" wrapText="1"/>
    </xf>
    <xf numFmtId="0" fontId="9" fillId="2" borderId="2" xfId="49" applyFont="1" applyFill="1" applyBorder="1"/>
    <xf numFmtId="0" fontId="8" fillId="2" borderId="2" xfId="49" applyFont="1" applyFill="1" applyBorder="1" applyAlignment="1">
      <alignment vertical="center" wrapText="1"/>
    </xf>
    <xf numFmtId="183" fontId="8" fillId="3" borderId="2" xfId="49" applyNumberFormat="1" applyFont="1" applyFill="1" applyBorder="1" applyAlignment="1">
      <alignment horizontal="right" vertical="center"/>
    </xf>
    <xf numFmtId="183" fontId="8" fillId="2" borderId="2" xfId="49" applyNumberFormat="1" applyFont="1" applyFill="1" applyBorder="1" applyAlignment="1">
      <alignment horizontal="right" vertical="center"/>
    </xf>
    <xf numFmtId="183" fontId="8" fillId="2" borderId="2" xfId="49" applyNumberFormat="1" applyFont="1" applyFill="1" applyBorder="1" applyAlignment="1">
      <alignment horizontal="center" vertical="center"/>
    </xf>
    <xf numFmtId="183" fontId="8" fillId="0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left" vertical="center"/>
    </xf>
    <xf numFmtId="0" fontId="9" fillId="2" borderId="12" xfId="49" applyFont="1" applyFill="1" applyBorder="1"/>
    <xf numFmtId="0" fontId="8" fillId="2" borderId="12" xfId="49" applyFont="1" applyFill="1" applyBorder="1"/>
    <xf numFmtId="0" fontId="8" fillId="2" borderId="0" xfId="49" applyFont="1" applyFill="1"/>
    <xf numFmtId="0" fontId="8" fillId="2" borderId="0" xfId="49" applyFont="1" applyFill="1" applyAlignment="1">
      <alignment horizontal="right" vertical="center"/>
    </xf>
    <xf numFmtId="179" fontId="8" fillId="3" borderId="2" xfId="49" applyNumberFormat="1" applyFont="1" applyFill="1" applyBorder="1" applyAlignment="1">
      <alignment horizontal="right" vertical="center"/>
    </xf>
    <xf numFmtId="0" fontId="4" fillId="2" borderId="0" xfId="49" applyFont="1" applyFill="1" applyAlignment="1">
      <alignment horizontal="center" vertical="center"/>
    </xf>
    <xf numFmtId="0" fontId="10" fillId="2" borderId="0" xfId="49" applyFont="1" applyFill="1"/>
    <xf numFmtId="0" fontId="10" fillId="2" borderId="0" xfId="49" applyFont="1" applyFill="1" applyAlignment="1">
      <alignment vertical="center"/>
    </xf>
    <xf numFmtId="0" fontId="5" fillId="2" borderId="13" xfId="49" applyFont="1" applyFill="1" applyBorder="1" applyAlignment="1">
      <alignment vertical="center"/>
    </xf>
    <xf numFmtId="0" fontId="5" fillId="0" borderId="13" xfId="49" applyFont="1" applyFill="1" applyBorder="1" applyAlignment="1">
      <alignment vertical="center"/>
    </xf>
    <xf numFmtId="0" fontId="10" fillId="2" borderId="13" xfId="49" applyFont="1" applyFill="1" applyBorder="1" applyAlignment="1">
      <alignment vertical="center"/>
    </xf>
    <xf numFmtId="0" fontId="5" fillId="0" borderId="13" xfId="49" applyFont="1" applyFill="1" applyBorder="1" applyAlignment="1">
      <alignment horizontal="center" vertical="center"/>
    </xf>
    <xf numFmtId="0" fontId="10" fillId="2" borderId="13" xfId="49" applyFont="1" applyFill="1" applyBorder="1" applyAlignment="1">
      <alignment horizontal="center" vertical="center"/>
    </xf>
    <xf numFmtId="0" fontId="2" fillId="2" borderId="14" xfId="49" applyFont="1" applyFill="1" applyBorder="1" applyAlignment="1">
      <alignment horizontal="center"/>
    </xf>
    <xf numFmtId="0" fontId="10" fillId="2" borderId="4" xfId="49" applyFont="1" applyFill="1" applyBorder="1" applyAlignment="1">
      <alignment horizontal="center"/>
    </xf>
    <xf numFmtId="0" fontId="5" fillId="2" borderId="4" xfId="49" applyFont="1" applyFill="1" applyBorder="1" applyAlignment="1">
      <alignment horizontal="center" vertical="center" wrapText="1"/>
    </xf>
    <xf numFmtId="0" fontId="2" fillId="2" borderId="14" xfId="49" applyFont="1" applyFill="1" applyBorder="1"/>
    <xf numFmtId="0" fontId="5" fillId="2" borderId="4" xfId="49" applyFont="1" applyFill="1" applyBorder="1" applyAlignment="1">
      <alignment vertical="center"/>
    </xf>
    <xf numFmtId="0" fontId="10" fillId="2" borderId="4" xfId="49" applyFont="1" applyFill="1" applyBorder="1"/>
    <xf numFmtId="183" fontId="5" fillId="3" borderId="4" xfId="49" applyNumberFormat="1" applyFont="1" applyFill="1" applyBorder="1" applyAlignment="1">
      <alignment horizontal="right" vertical="center"/>
    </xf>
    <xf numFmtId="183" fontId="5" fillId="2" borderId="4" xfId="49" applyNumberFormat="1" applyFont="1" applyFill="1" applyBorder="1" applyAlignment="1">
      <alignment horizontal="right" vertical="center"/>
    </xf>
    <xf numFmtId="0" fontId="8" fillId="2" borderId="15" xfId="49" applyFont="1" applyFill="1" applyBorder="1" applyAlignment="1">
      <alignment vertical="center"/>
    </xf>
    <xf numFmtId="0" fontId="2" fillId="2" borderId="15" xfId="49" applyFont="1" applyFill="1" applyBorder="1"/>
    <xf numFmtId="0" fontId="8" fillId="2" borderId="15" xfId="49" applyFont="1" applyFill="1" applyBorder="1"/>
    <xf numFmtId="0" fontId="11" fillId="2" borderId="15" xfId="49" applyFont="1" applyFill="1" applyBorder="1"/>
    <xf numFmtId="0" fontId="12" fillId="0" borderId="0" xfId="49" applyFont="1" applyFill="1" applyAlignment="1">
      <alignment horizontal="right" vertical="center"/>
    </xf>
    <xf numFmtId="0" fontId="10" fillId="2" borderId="13" xfId="49" applyFont="1" applyFill="1" applyBorder="1" applyAlignment="1">
      <alignment horizontal="right" vertical="center"/>
    </xf>
    <xf numFmtId="0" fontId="5" fillId="2" borderId="13" xfId="49" applyFont="1" applyFill="1" applyBorder="1" applyAlignment="1">
      <alignment horizontal="right" vertical="center"/>
    </xf>
    <xf numFmtId="0" fontId="8" fillId="2" borderId="16" xfId="49" applyFont="1" applyFill="1" applyBorder="1" applyAlignment="1">
      <alignment horizontal="center" vertical="center" wrapText="1"/>
    </xf>
    <xf numFmtId="180" fontId="5" fillId="3" borderId="4" xfId="49" applyNumberFormat="1" applyFont="1" applyFill="1" applyBorder="1" applyAlignment="1">
      <alignment horizontal="right" vertical="center"/>
    </xf>
    <xf numFmtId="177" fontId="8" fillId="3" borderId="16" xfId="49" applyNumberFormat="1" applyFont="1" applyFill="1" applyBorder="1" applyAlignment="1">
      <alignment horizontal="center" vertical="center"/>
    </xf>
    <xf numFmtId="0" fontId="2" fillId="2" borderId="17" xfId="49" applyFont="1" applyFill="1" applyBorder="1"/>
    <xf numFmtId="177" fontId="8" fillId="3" borderId="16" xfId="49" applyNumberFormat="1" applyFont="1" applyFill="1" applyBorder="1" applyAlignment="1">
      <alignment horizontal="center"/>
    </xf>
    <xf numFmtId="0" fontId="2" fillId="2" borderId="18" xfId="49" applyFont="1" applyFill="1" applyBorder="1"/>
    <xf numFmtId="177" fontId="8" fillId="3" borderId="19" xfId="49" applyNumberFormat="1" applyFont="1" applyFill="1" applyBorder="1" applyAlignment="1">
      <alignment horizontal="center"/>
    </xf>
    <xf numFmtId="0" fontId="13" fillId="2" borderId="15" xfId="49" applyFont="1" applyFill="1" applyBorder="1" applyAlignment="1">
      <alignment horizontal="right" vertical="center"/>
    </xf>
    <xf numFmtId="0" fontId="14" fillId="2" borderId="15" xfId="49" applyFont="1" applyFill="1" applyBorder="1" applyAlignment="1">
      <alignment horizontal="right" vertical="top"/>
    </xf>
    <xf numFmtId="0" fontId="5" fillId="2" borderId="0" xfId="49" applyFont="1" applyFill="1" applyAlignment="1">
      <alignment vertical="center"/>
    </xf>
    <xf numFmtId="0" fontId="10" fillId="2" borderId="14" xfId="49" applyFont="1" applyFill="1" applyBorder="1" applyAlignment="1">
      <alignment horizontal="center"/>
    </xf>
    <xf numFmtId="0" fontId="10" fillId="2" borderId="14" xfId="49" applyFont="1" applyFill="1" applyBorder="1"/>
    <xf numFmtId="0" fontId="10" fillId="2" borderId="4" xfId="49" applyFont="1" applyFill="1" applyBorder="1" applyAlignment="1">
      <alignment wrapText="1"/>
    </xf>
    <xf numFmtId="0" fontId="5" fillId="2" borderId="15" xfId="49" applyFont="1" applyFill="1" applyBorder="1" applyAlignment="1">
      <alignment vertical="center"/>
    </xf>
    <xf numFmtId="0" fontId="10" fillId="2" borderId="15" xfId="49" applyFont="1" applyFill="1" applyBorder="1"/>
    <xf numFmtId="0" fontId="5" fillId="0" borderId="0" xfId="49" applyFont="1" applyFill="1" applyAlignment="1">
      <alignment horizontal="right" vertical="center"/>
    </xf>
    <xf numFmtId="0" fontId="5" fillId="2" borderId="16" xfId="49" applyFont="1" applyFill="1" applyBorder="1" applyAlignment="1">
      <alignment horizontal="center" vertical="center" wrapText="1"/>
    </xf>
    <xf numFmtId="177" fontId="5" fillId="3" borderId="16" xfId="49" applyNumberFormat="1" applyFont="1" applyFill="1" applyBorder="1" applyAlignment="1">
      <alignment horizontal="center" vertical="center"/>
    </xf>
    <xf numFmtId="0" fontId="10" fillId="2" borderId="17" xfId="49" applyFont="1" applyFill="1" applyBorder="1"/>
    <xf numFmtId="177" fontId="5" fillId="3" borderId="16" xfId="49" applyNumberFormat="1" applyFont="1" applyFill="1" applyBorder="1" applyAlignment="1">
      <alignment horizontal="center"/>
    </xf>
    <xf numFmtId="0" fontId="10" fillId="2" borderId="18" xfId="49" applyFont="1" applyFill="1" applyBorder="1"/>
    <xf numFmtId="0" fontId="10" fillId="2" borderId="20" xfId="49" applyFont="1" applyFill="1" applyBorder="1"/>
    <xf numFmtId="177" fontId="5" fillId="3" borderId="4" xfId="49" applyNumberFormat="1" applyFont="1" applyFill="1" applyBorder="1" applyAlignment="1">
      <alignment horizontal="center"/>
    </xf>
    <xf numFmtId="0" fontId="15" fillId="2" borderId="21" xfId="49" applyFont="1" applyFill="1" applyBorder="1" applyAlignment="1">
      <alignment horizontal="right" vertical="top"/>
    </xf>
    <xf numFmtId="180" fontId="5" fillId="2" borderId="15" xfId="49" applyNumberFormat="1" applyFont="1" applyFill="1" applyBorder="1" applyAlignment="1">
      <alignment horizontal="right" vertical="center"/>
    </xf>
    <xf numFmtId="0" fontId="15" fillId="2" borderId="0" xfId="49" applyFont="1" applyFill="1" applyAlignment="1">
      <alignment horizontal="right" vertical="top"/>
    </xf>
    <xf numFmtId="178" fontId="5" fillId="2" borderId="4" xfId="49" applyNumberFormat="1" applyFont="1" applyFill="1" applyBorder="1" applyAlignment="1">
      <alignment horizontal="right" vertical="center"/>
    </xf>
    <xf numFmtId="0" fontId="5" fillId="2" borderId="15" xfId="49" applyFont="1" applyFill="1" applyBorder="1"/>
    <xf numFmtId="0" fontId="15" fillId="2" borderId="15" xfId="49" applyFont="1" applyFill="1" applyBorder="1"/>
    <xf numFmtId="0" fontId="10" fillId="2" borderId="1" xfId="49" applyFont="1" applyFill="1" applyBorder="1" applyAlignment="1">
      <alignment vertical="center"/>
    </xf>
    <xf numFmtId="179" fontId="5" fillId="3" borderId="4" xfId="49" applyNumberFormat="1" applyFont="1" applyFill="1" applyBorder="1" applyAlignment="1">
      <alignment horizontal="right" vertical="center"/>
    </xf>
    <xf numFmtId="177" fontId="5" fillId="3" borderId="19" xfId="49" applyNumberFormat="1" applyFont="1" applyFill="1" applyBorder="1" applyAlignment="1">
      <alignment horizontal="center" vertical="center"/>
    </xf>
    <xf numFmtId="0" fontId="15" fillId="2" borderId="15" xfId="49" applyFont="1" applyFill="1" applyBorder="1" applyAlignment="1">
      <alignment horizontal="right" vertical="top"/>
    </xf>
    <xf numFmtId="0" fontId="12" fillId="2" borderId="0" xfId="49" applyFont="1" applyFill="1" applyAlignment="1">
      <alignment horizontal="right" vertical="center"/>
    </xf>
    <xf numFmtId="177" fontId="5" fillId="3" borderId="19" xfId="49" applyNumberFormat="1" applyFont="1" applyFill="1" applyBorder="1" applyAlignment="1">
      <alignment horizontal="center"/>
    </xf>
    <xf numFmtId="177" fontId="5" fillId="3" borderId="22" xfId="49" applyNumberFormat="1" applyFont="1" applyFill="1" applyBorder="1" applyAlignment="1">
      <alignment horizontal="center" vertical="center"/>
    </xf>
    <xf numFmtId="0" fontId="2" fillId="2" borderId="0" xfId="49" applyFont="1" applyFill="1" applyAlignment="1">
      <alignment horizontal="center"/>
    </xf>
    <xf numFmtId="0" fontId="8" fillId="2" borderId="4" xfId="49" applyFont="1" applyFill="1" applyBorder="1" applyAlignment="1">
      <alignment horizontal="center" vertical="center"/>
    </xf>
    <xf numFmtId="0" fontId="2" fillId="2" borderId="4" xfId="49" applyFont="1" applyFill="1" applyBorder="1"/>
    <xf numFmtId="0" fontId="12" fillId="2" borderId="4" xfId="49" applyFont="1" applyFill="1" applyBorder="1" applyAlignment="1">
      <alignment horizontal="center" vertical="center"/>
    </xf>
    <xf numFmtId="0" fontId="8" fillId="2" borderId="4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vertical="center"/>
    </xf>
    <xf numFmtId="183" fontId="8" fillId="3" borderId="4" xfId="49" applyNumberFormat="1" applyFont="1" applyFill="1" applyBorder="1" applyAlignment="1">
      <alignment horizontal="right" vertical="center"/>
    </xf>
    <xf numFmtId="183" fontId="12" fillId="3" borderId="4" xfId="49" applyNumberFormat="1" applyFont="1" applyFill="1" applyBorder="1" applyAlignment="1">
      <alignment horizontal="right" vertical="center"/>
    </xf>
    <xf numFmtId="183" fontId="12" fillId="2" borderId="4" xfId="49" applyNumberFormat="1" applyFont="1" applyFill="1" applyBorder="1" applyAlignment="1">
      <alignment horizontal="right" vertical="center"/>
    </xf>
    <xf numFmtId="0" fontId="8" fillId="2" borderId="15" xfId="49" applyFont="1" applyFill="1" applyBorder="1" applyAlignment="1">
      <alignment horizontal="center"/>
    </xf>
    <xf numFmtId="180" fontId="8" fillId="3" borderId="4" xfId="49" applyNumberFormat="1" applyFont="1" applyFill="1" applyBorder="1" applyAlignment="1">
      <alignment horizontal="right" vertical="center"/>
    </xf>
    <xf numFmtId="0" fontId="4" fillId="2" borderId="0" xfId="49" applyFont="1" applyFill="1"/>
    <xf numFmtId="0" fontId="5" fillId="2" borderId="1" xfId="49" applyFont="1" applyFill="1" applyBorder="1"/>
    <xf numFmtId="0" fontId="5" fillId="2" borderId="1" xfId="49" applyFont="1" applyFill="1" applyBorder="1" applyAlignment="1">
      <alignment horizontal="center" vertical="center"/>
    </xf>
    <xf numFmtId="0" fontId="5" fillId="2" borderId="23" xfId="49" applyFont="1" applyFill="1" applyBorder="1"/>
    <xf numFmtId="0" fontId="5" fillId="2" borderId="2" xfId="49" applyFont="1" applyFill="1" applyBorder="1"/>
    <xf numFmtId="183" fontId="5" fillId="3" borderId="2" xfId="49" applyNumberFormat="1" applyFont="1" applyFill="1" applyBorder="1" applyAlignment="1">
      <alignment horizontal="right" vertical="center"/>
    </xf>
    <xf numFmtId="183" fontId="5" fillId="2" borderId="2" xfId="49" applyNumberFormat="1" applyFont="1" applyFill="1" applyBorder="1" applyAlignment="1">
      <alignment horizontal="center" vertical="center"/>
    </xf>
    <xf numFmtId="0" fontId="5" fillId="2" borderId="12" xfId="49" applyFont="1" applyFill="1" applyBorder="1" applyAlignment="1">
      <alignment vertical="center"/>
    </xf>
    <xf numFmtId="0" fontId="5" fillId="2" borderId="12" xfId="49" applyFont="1" applyFill="1" applyBorder="1"/>
    <xf numFmtId="0" fontId="15" fillId="2" borderId="12" xfId="49" applyFont="1" applyFill="1" applyBorder="1"/>
    <xf numFmtId="0" fontId="7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horizontal="right" vertical="center"/>
    </xf>
    <xf numFmtId="180" fontId="5" fillId="3" borderId="2" xfId="49" applyNumberFormat="1" applyFont="1" applyFill="1" applyBorder="1" applyAlignment="1">
      <alignment horizontal="right" vertical="center"/>
    </xf>
    <xf numFmtId="0" fontId="5" fillId="3" borderId="2" xfId="49" applyFont="1" applyFill="1" applyBorder="1" applyAlignment="1">
      <alignment horizontal="center" vertical="center"/>
    </xf>
    <xf numFmtId="0" fontId="5" fillId="2" borderId="24" xfId="49" applyFont="1" applyFill="1" applyBorder="1"/>
    <xf numFmtId="0" fontId="5" fillId="3" borderId="2" xfId="49" applyFont="1" applyFill="1" applyBorder="1" applyAlignment="1">
      <alignment horizontal="center"/>
    </xf>
    <xf numFmtId="0" fontId="5" fillId="2" borderId="25" xfId="49" applyFont="1" applyFill="1" applyBorder="1"/>
    <xf numFmtId="180" fontId="5" fillId="2" borderId="2" xfId="49" applyNumberFormat="1" applyFont="1" applyFill="1" applyBorder="1" applyAlignment="1">
      <alignment horizontal="center" vertical="center"/>
    </xf>
    <xf numFmtId="0" fontId="5" fillId="2" borderId="12" xfId="49" applyFont="1" applyFill="1" applyBorder="1" applyAlignment="1">
      <alignment horizontal="right" vertical="center"/>
    </xf>
    <xf numFmtId="0" fontId="15" fillId="2" borderId="12" xfId="49" applyFont="1" applyFill="1" applyBorder="1" applyAlignment="1">
      <alignment horizontal="right" vertical="top"/>
    </xf>
    <xf numFmtId="0" fontId="16" fillId="2" borderId="0" xfId="49" applyFont="1" applyFill="1" applyAlignment="1">
      <alignment horizontal="center" vertical="center"/>
    </xf>
    <xf numFmtId="178" fontId="5" fillId="2" borderId="4" xfId="49" applyNumberFormat="1" applyFont="1" applyFill="1" applyBorder="1" applyAlignment="1">
      <alignment horizontal="center" vertical="center"/>
    </xf>
    <xf numFmtId="184" fontId="5" fillId="3" borderId="4" xfId="49" applyNumberFormat="1" applyFont="1" applyFill="1" applyBorder="1" applyAlignment="1">
      <alignment horizontal="right" vertical="center"/>
    </xf>
    <xf numFmtId="177" fontId="5" fillId="3" borderId="4" xfId="49" applyNumberFormat="1" applyFont="1" applyFill="1" applyBorder="1" applyAlignment="1">
      <alignment horizontal="center" vertical="center"/>
    </xf>
    <xf numFmtId="0" fontId="10" fillId="3" borderId="4" xfId="49" applyFont="1" applyFill="1" applyBorder="1"/>
    <xf numFmtId="0" fontId="5" fillId="0" borderId="1" xfId="49" applyFont="1" applyFill="1" applyBorder="1" applyAlignment="1">
      <alignment vertical="center"/>
    </xf>
    <xf numFmtId="0" fontId="5" fillId="0" borderId="1" xfId="49" applyFont="1" applyFill="1" applyBorder="1" applyAlignment="1">
      <alignment horizontal="center" vertical="center"/>
    </xf>
    <xf numFmtId="183" fontId="5" fillId="2" borderId="2" xfId="49" applyNumberFormat="1" applyFont="1" applyFill="1" applyBorder="1" applyAlignment="1">
      <alignment horizontal="right" vertical="center"/>
    </xf>
    <xf numFmtId="179" fontId="5" fillId="3" borderId="2" xfId="49" applyNumberFormat="1" applyFont="1" applyFill="1" applyBorder="1" applyAlignment="1">
      <alignment horizontal="right" vertical="center"/>
    </xf>
    <xf numFmtId="0" fontId="5" fillId="3" borderId="2" xfId="49" applyFont="1" applyFill="1" applyBorder="1" applyAlignment="1">
      <alignment horizontal="right" vertical="center"/>
    </xf>
    <xf numFmtId="0" fontId="5" fillId="2" borderId="24" xfId="49" applyFont="1" applyFill="1" applyBorder="1" applyAlignment="1">
      <alignment horizontal="right" vertical="center"/>
    </xf>
    <xf numFmtId="0" fontId="5" fillId="2" borderId="25" xfId="49" applyFont="1" applyFill="1" applyBorder="1" applyAlignment="1">
      <alignment horizontal="right" vertical="center"/>
    </xf>
    <xf numFmtId="0" fontId="9" fillId="2" borderId="0" xfId="49" applyFont="1" applyFill="1" applyAlignment="1">
      <alignment vertical="center"/>
    </xf>
    <xf numFmtId="0" fontId="5" fillId="2" borderId="26" xfId="49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 wrapText="1"/>
    </xf>
    <xf numFmtId="0" fontId="5" fillId="2" borderId="7" xfId="49" applyFont="1" applyFill="1" applyBorder="1"/>
    <xf numFmtId="0" fontId="2" fillId="2" borderId="23" xfId="49" applyFont="1" applyFill="1" applyBorder="1"/>
    <xf numFmtId="183" fontId="5" fillId="3" borderId="16" xfId="49" applyNumberFormat="1" applyFont="1" applyFill="1" applyBorder="1" applyAlignment="1">
      <alignment horizontal="right" vertical="center"/>
    </xf>
    <xf numFmtId="0" fontId="5" fillId="3" borderId="16" xfId="49" applyFont="1" applyFill="1" applyBorder="1" applyAlignment="1">
      <alignment horizontal="center" vertical="center"/>
    </xf>
    <xf numFmtId="0" fontId="5" fillId="2" borderId="17" xfId="49" applyFont="1" applyFill="1" applyBorder="1"/>
    <xf numFmtId="180" fontId="5" fillId="3" borderId="16" xfId="49" applyNumberFormat="1" applyFont="1" applyFill="1" applyBorder="1" applyAlignment="1">
      <alignment horizontal="center" vertical="center"/>
    </xf>
    <xf numFmtId="180" fontId="5" fillId="2" borderId="17" xfId="49" applyNumberFormat="1" applyFont="1" applyFill="1" applyBorder="1"/>
    <xf numFmtId="180" fontId="5" fillId="2" borderId="18" xfId="49" applyNumberFormat="1" applyFont="1" applyFill="1" applyBorder="1"/>
    <xf numFmtId="0" fontId="5" fillId="2" borderId="15" xfId="49" applyFont="1" applyFill="1" applyBorder="1" applyAlignment="1">
      <alignment horizontal="right" vertical="center"/>
    </xf>
    <xf numFmtId="0" fontId="7" fillId="2" borderId="0" xfId="49" applyFont="1" applyFill="1"/>
    <xf numFmtId="0" fontId="5" fillId="2" borderId="23" xfId="49" applyFont="1" applyFill="1" applyBorder="1" applyAlignment="1">
      <alignment horizontal="center"/>
    </xf>
    <xf numFmtId="0" fontId="5" fillId="2" borderId="2" xfId="49" applyFont="1" applyFill="1" applyBorder="1" applyAlignment="1">
      <alignment horizontal="center"/>
    </xf>
    <xf numFmtId="183" fontId="5" fillId="3" borderId="3" xfId="49" applyNumberFormat="1" applyFont="1" applyFill="1" applyBorder="1" applyAlignment="1">
      <alignment horizontal="right" vertical="center"/>
    </xf>
    <xf numFmtId="0" fontId="5" fillId="2" borderId="3" xfId="49" applyFont="1" applyFill="1" applyBorder="1" applyAlignment="1">
      <alignment vertical="center"/>
    </xf>
    <xf numFmtId="0" fontId="5" fillId="2" borderId="3" xfId="49" applyFont="1" applyFill="1" applyBorder="1"/>
    <xf numFmtId="183" fontId="5" fillId="3" borderId="9" xfId="49" applyNumberFormat="1" applyFont="1" applyFill="1" applyBorder="1" applyAlignment="1">
      <alignment horizontal="right" vertical="center"/>
    </xf>
    <xf numFmtId="0" fontId="5" fillId="2" borderId="14" xfId="49" applyFont="1" applyFill="1" applyBorder="1"/>
    <xf numFmtId="0" fontId="5" fillId="2" borderId="4" xfId="49" applyFont="1" applyFill="1" applyBorder="1"/>
    <xf numFmtId="0" fontId="17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left" vertical="center"/>
    </xf>
    <xf numFmtId="0" fontId="20" fillId="2" borderId="0" xfId="49" applyFont="1" applyFill="1" applyAlignment="1">
      <alignment horizontal="left" vertical="center"/>
    </xf>
    <xf numFmtId="0" fontId="5" fillId="2" borderId="0" xfId="49" applyFont="1" applyFill="1" applyAlignment="1">
      <alignment horizontal="left" vertical="center"/>
    </xf>
    <xf numFmtId="0" fontId="10" fillId="2" borderId="0" xfId="49" applyFont="1" applyFill="1" applyAlignment="1">
      <alignment horizontal="left" vertical="center"/>
    </xf>
    <xf numFmtId="0" fontId="5" fillId="2" borderId="0" xfId="49" applyFont="1" applyFill="1" applyAlignment="1">
      <alignment horizontal="left" vertical="center" wrapText="1"/>
    </xf>
    <xf numFmtId="0" fontId="10" fillId="2" borderId="0" xfId="49" applyFont="1" applyFill="1" applyAlignment="1">
      <alignment horizontal="left" vertical="center" wrapText="1"/>
    </xf>
    <xf numFmtId="0" fontId="8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0" fontId="21" fillId="2" borderId="0" xfId="49" applyFont="1" applyFill="1" applyAlignment="1">
      <alignment horizontal="center" vertical="center"/>
    </xf>
    <xf numFmtId="185" fontId="4" fillId="3" borderId="27" xfId="49" applyNumberFormat="1" applyFont="1" applyFill="1" applyBorder="1" applyAlignment="1">
      <alignment horizontal="center" vertical="center"/>
    </xf>
    <xf numFmtId="0" fontId="4" fillId="2" borderId="0" xfId="49" applyFont="1" applyFill="1" applyAlignment="1">
      <alignment vertical="center"/>
    </xf>
    <xf numFmtId="0" fontId="22" fillId="2" borderId="0" xfId="49" applyFont="1" applyFill="1" applyAlignment="1">
      <alignment vertical="center"/>
    </xf>
    <xf numFmtId="0" fontId="22" fillId="2" borderId="0" xfId="49" applyFont="1" applyFill="1" applyAlignment="1">
      <alignment horizontal="center" vertical="center"/>
    </xf>
    <xf numFmtId="0" fontId="22" fillId="2" borderId="28" xfId="49" applyFont="1" applyFill="1" applyBorder="1" applyAlignment="1">
      <alignment horizontal="center" vertical="center"/>
    </xf>
    <xf numFmtId="0" fontId="23" fillId="2" borderId="0" xfId="49" applyFont="1" applyFill="1" applyAlignment="1">
      <alignment horizontal="center" vertical="center"/>
    </xf>
    <xf numFmtId="49" fontId="8" fillId="0" borderId="27" xfId="49" applyNumberFormat="1" applyFont="1" applyFill="1" applyBorder="1" applyAlignment="1">
      <alignment horizontal="center" vertical="center"/>
    </xf>
    <xf numFmtId="0" fontId="8" fillId="2" borderId="27" xfId="49" applyFont="1" applyFill="1" applyBorder="1" applyAlignment="1">
      <alignment horizontal="center" vertical="center"/>
    </xf>
    <xf numFmtId="0" fontId="8" fillId="0" borderId="27" xfId="49" applyFont="1" applyFill="1" applyBorder="1" applyAlignment="1">
      <alignment horizontal="center" vertical="center"/>
    </xf>
    <xf numFmtId="0" fontId="12" fillId="0" borderId="0" xfId="49" applyFont="1" applyFill="1"/>
    <xf numFmtId="0" fontId="6" fillId="2" borderId="0" xfId="49" applyFont="1" applyFill="1"/>
    <xf numFmtId="0" fontId="24" fillId="2" borderId="0" xfId="49" applyFont="1" applyFill="1"/>
    <xf numFmtId="0" fontId="4" fillId="2" borderId="0" xfId="49" applyFont="1" applyFill="1" applyAlignment="1">
      <alignment horizontal="right"/>
    </xf>
    <xf numFmtId="0" fontId="9" fillId="2" borderId="0" xfId="49" applyFont="1" applyFill="1"/>
    <xf numFmtId="0" fontId="9" fillId="2" borderId="28" xfId="49" applyFont="1" applyFill="1" applyBorder="1"/>
    <xf numFmtId="0" fontId="8" fillId="2" borderId="0" xfId="49" applyFont="1" applyFill="1" applyAlignment="1">
      <alignment horizontal="right"/>
    </xf>
    <xf numFmtId="49" fontId="8" fillId="0" borderId="29" xfId="49" applyNumberFormat="1" applyFont="1" applyFill="1" applyBorder="1" applyAlignment="1">
      <alignment horizontal="left"/>
    </xf>
    <xf numFmtId="0" fontId="8" fillId="2" borderId="29" xfId="49" applyFont="1" applyFill="1" applyBorder="1" applyAlignment="1">
      <alignment horizontal="left"/>
    </xf>
    <xf numFmtId="0" fontId="8" fillId="2" borderId="30" xfId="49" applyFont="1" applyFill="1" applyBorder="1"/>
    <xf numFmtId="0" fontId="25" fillId="2" borderId="0" xfId="49" applyFont="1" applyFill="1"/>
    <xf numFmtId="0" fontId="8" fillId="0" borderId="29" xfId="49" applyFont="1" applyFill="1" applyBorder="1"/>
    <xf numFmtId="0" fontId="8" fillId="2" borderId="29" xfId="49" applyFont="1" applyFill="1" applyBorder="1"/>
    <xf numFmtId="0" fontId="8" fillId="0" borderId="27" xfId="49" applyFont="1" applyFill="1" applyBorder="1"/>
    <xf numFmtId="0" fontId="8" fillId="2" borderId="27" xfId="49" applyFont="1" applyFill="1" applyBorder="1"/>
    <xf numFmtId="0" fontId="2" fillId="2" borderId="28" xfId="49" applyFont="1" applyFill="1" applyBorder="1"/>
    <xf numFmtId="0" fontId="8" fillId="2" borderId="30" xfId="49" applyFont="1" applyFill="1" applyBorder="1" applyAlignment="1">
      <alignment horizontal="left"/>
    </xf>
    <xf numFmtId="0" fontId="8" fillId="0" borderId="27" xfId="49" applyFont="1" applyFill="1" applyBorder="1" applyAlignment="1">
      <alignment horizontal="left"/>
    </xf>
    <xf numFmtId="0" fontId="8" fillId="2" borderId="28" xfId="49" applyFont="1" applyFill="1" applyBorder="1"/>
    <xf numFmtId="185" fontId="26" fillId="0" borderId="27" xfId="49" applyNumberFormat="1" applyFont="1" applyFill="1" applyBorder="1" applyAlignment="1">
      <alignment horizontal="left"/>
    </xf>
    <xf numFmtId="181" fontId="26" fillId="0" borderId="27" xfId="49" applyNumberFormat="1" applyFont="1" applyFill="1" applyBorder="1" applyAlignment="1">
      <alignment horizontal="left"/>
    </xf>
    <xf numFmtId="0" fontId="8" fillId="2" borderId="0" xfId="49" applyFont="1" applyFill="1" applyAlignment="1">
      <alignment horizontal="left"/>
    </xf>
    <xf numFmtId="49" fontId="8" fillId="0" borderId="27" xfId="49" applyNumberFormat="1" applyFont="1" applyFill="1" applyBorder="1" applyAlignment="1">
      <alignment horizontal="left"/>
    </xf>
    <xf numFmtId="49" fontId="8" fillId="2" borderId="27" xfId="49" applyNumberFormat="1" applyFont="1" applyFill="1" applyBorder="1" applyAlignment="1">
      <alignment horizontal="left"/>
    </xf>
    <xf numFmtId="0" fontId="8" fillId="2" borderId="28" xfId="49" applyFont="1" applyFill="1" applyBorder="1" applyAlignment="1">
      <alignment horizontal="left"/>
    </xf>
    <xf numFmtId="0" fontId="25" fillId="2" borderId="28" xfId="49" applyFont="1" applyFill="1" applyBorder="1" applyAlignment="1">
      <alignment horizontal="left"/>
    </xf>
    <xf numFmtId="0" fontId="8" fillId="2" borderId="27" xfId="49" applyFont="1" applyFill="1" applyBorder="1" applyAlignment="1">
      <alignment horizontal="left"/>
    </xf>
    <xf numFmtId="0" fontId="25" fillId="2" borderId="28" xfId="49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tabSelected="1" workbookViewId="0">
      <selection activeCell="A1" sqref="A1"/>
    </sheetView>
  </sheetViews>
  <sheetFormatPr defaultColWidth="8" defaultRowHeight="14.4"/>
  <cols>
    <col min="1" max="1" width="3.15740740740741" style="1"/>
    <col min="2" max="2" width="6.02777777777778" style="1"/>
    <col min="3" max="3" width="5.59259259259259" style="1"/>
    <col min="4" max="4" width="28.3981481481481" style="1"/>
    <col min="5" max="5" width="8.74074074074074" style="1"/>
    <col min="6" max="6" width="7.88888888888889" style="1"/>
    <col min="7" max="7" width="3.00925925925926" style="1"/>
    <col min="8" max="8" width="13.4814814814815" style="1"/>
    <col min="9" max="9" width="8.17592592592593" style="1"/>
    <col min="10" max="10" width="3.72222222222222" style="1"/>
    <col min="11" max="11" width="6.4537037037037" style="1"/>
    <col min="12" max="12" width="2.87037037037037" style="1"/>
    <col min="13" max="13" width="8.46296296296296" style="1"/>
    <col min="14" max="14" width="6.4537037037037" style="1"/>
    <col min="15" max="15" width="9.61111111111111" style="1"/>
    <col min="16" max="16" width="3.00925925925926" style="1"/>
    <col min="17" max="17" width="3.58333333333333" style="1"/>
    <col min="18" max="18" width="14.9166666666667" style="1"/>
    <col min="19" max="19" width="8" style="1" hidden="1"/>
  </cols>
  <sheetData>
    <row r="1" ht="33.75" customHeight="1" spans="1:19">
      <c r="A1" s="2"/>
      <c r="B1" s="23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28" t="s">
        <v>0</v>
      </c>
    </row>
    <row r="2" ht="33.75" customHeight="1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45" customHeight="1" spans="1:19">
      <c r="A3" s="187"/>
      <c r="B3" s="217" t="s">
        <v>1</v>
      </c>
      <c r="C3" s="231"/>
      <c r="D3" s="217"/>
      <c r="E3" s="217"/>
      <c r="F3" s="219"/>
      <c r="G3" s="220" t="s">
        <v>2</v>
      </c>
      <c r="H3" s="220"/>
      <c r="I3" s="220"/>
      <c r="J3" s="220"/>
      <c r="K3" s="220"/>
      <c r="L3" s="220"/>
      <c r="M3" s="220"/>
      <c r="N3" s="220"/>
      <c r="O3" s="2"/>
      <c r="P3" s="2"/>
      <c r="Q3" s="2"/>
      <c r="R3" s="2"/>
      <c r="S3" s="2"/>
    </row>
    <row r="4" ht="18.75" customHeight="1" spans="1:19">
      <c r="A4" s="232"/>
      <c r="B4" s="232"/>
      <c r="C4" s="232"/>
      <c r="D4" s="232"/>
      <c r="E4" s="232"/>
      <c r="F4" s="233"/>
      <c r="G4" s="232"/>
      <c r="H4" s="232"/>
      <c r="I4" s="232"/>
      <c r="J4" s="232"/>
      <c r="K4" s="232"/>
      <c r="L4" s="232"/>
      <c r="M4" s="232"/>
      <c r="N4" s="232"/>
      <c r="O4" s="2"/>
      <c r="P4" s="2"/>
      <c r="Q4" s="2"/>
      <c r="R4" s="2"/>
      <c r="S4" s="2"/>
    </row>
    <row r="5" ht="18.75" customHeight="1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ht="18.75" customHeight="1" spans="1:19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238"/>
      <c r="P6" s="238"/>
      <c r="Q6" s="238"/>
      <c r="R6" s="238"/>
      <c r="S6" s="238"/>
    </row>
    <row r="7" ht="18.75" customHeight="1" spans="1:19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238"/>
      <c r="P7" s="238"/>
      <c r="Q7" s="238"/>
      <c r="R7" s="238"/>
      <c r="S7" s="238"/>
    </row>
    <row r="8" ht="18.75" customHeight="1" spans="1:19">
      <c r="A8" s="82"/>
      <c r="B8" s="82"/>
      <c r="C8" s="234" t="s">
        <v>3</v>
      </c>
      <c r="D8" s="234"/>
      <c r="E8" s="235"/>
      <c r="F8" s="236"/>
      <c r="G8" s="82"/>
      <c r="H8" s="82"/>
      <c r="I8" s="82"/>
      <c r="J8" s="82"/>
      <c r="K8" s="82"/>
      <c r="L8" s="82"/>
      <c r="M8" s="82"/>
      <c r="N8" s="82"/>
      <c r="O8" s="238"/>
      <c r="P8" s="238"/>
      <c r="Q8" s="238"/>
      <c r="R8" s="238"/>
      <c r="S8" s="238"/>
    </row>
    <row r="9" ht="18.75" customHeight="1" spans="1:19">
      <c r="A9" s="82"/>
      <c r="B9" s="82"/>
      <c r="C9" s="82"/>
      <c r="D9" s="82"/>
      <c r="E9" s="237"/>
      <c r="F9" s="237"/>
      <c r="G9" s="238"/>
      <c r="H9" s="82" t="s">
        <v>4</v>
      </c>
      <c r="I9" s="247">
        <v>0</v>
      </c>
      <c r="J9" s="82" t="s">
        <v>5</v>
      </c>
      <c r="K9" s="247">
        <v>0</v>
      </c>
      <c r="L9" s="82" t="s">
        <v>6</v>
      </c>
      <c r="M9" s="248">
        <v>0</v>
      </c>
      <c r="N9" s="82" t="s">
        <v>7</v>
      </c>
      <c r="O9" s="238"/>
      <c r="P9" s="238"/>
      <c r="Q9" s="238"/>
      <c r="R9" s="238"/>
      <c r="S9" s="238"/>
    </row>
    <row r="10" ht="18.75" customHeight="1" spans="1:19">
      <c r="A10" s="82"/>
      <c r="B10" s="234" t="s">
        <v>8</v>
      </c>
      <c r="C10" s="82"/>
      <c r="D10" s="234"/>
      <c r="E10" s="235"/>
      <c r="F10" s="236"/>
      <c r="G10" s="82"/>
      <c r="H10" s="82"/>
      <c r="I10" s="246"/>
      <c r="J10" s="82"/>
      <c r="K10" s="246"/>
      <c r="L10" s="82"/>
      <c r="M10" s="246"/>
      <c r="N10" s="82"/>
      <c r="O10" s="238"/>
      <c r="P10" s="238"/>
      <c r="Q10" s="238"/>
      <c r="R10" s="238"/>
      <c r="S10" s="238"/>
    </row>
    <row r="11" ht="18.75" customHeight="1" spans="1:19">
      <c r="A11" s="2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"/>
      <c r="Q11" s="2"/>
      <c r="R11" s="2"/>
      <c r="S11" s="2"/>
    </row>
    <row r="12" ht="18.75" customHeight="1" spans="1:19">
      <c r="A12" s="2"/>
      <c r="B12" s="238"/>
      <c r="C12" s="238"/>
      <c r="D12" s="234" t="s">
        <v>9</v>
      </c>
      <c r="E12" s="239"/>
      <c r="F12" s="240"/>
      <c r="G12" s="238"/>
      <c r="H12" s="238"/>
      <c r="I12" s="238"/>
      <c r="J12" s="238"/>
      <c r="K12" s="238"/>
      <c r="L12" s="238"/>
      <c r="M12" s="238"/>
      <c r="N12" s="238"/>
      <c r="O12" s="238"/>
      <c r="P12" s="2"/>
      <c r="Q12" s="2"/>
      <c r="R12" s="2"/>
      <c r="S12" s="2"/>
    </row>
    <row r="13" ht="18.75" customHeight="1" spans="1:19">
      <c r="A13" s="82"/>
      <c r="B13" s="82"/>
      <c r="C13" s="82"/>
      <c r="D13" s="82"/>
      <c r="E13" s="237"/>
      <c r="F13" s="237"/>
      <c r="G13" s="82"/>
      <c r="H13" s="82"/>
      <c r="I13" s="82"/>
      <c r="J13" s="249"/>
      <c r="K13" s="249"/>
      <c r="L13" s="82"/>
      <c r="M13" s="82"/>
      <c r="N13" s="82"/>
      <c r="O13" s="238"/>
      <c r="P13" s="238"/>
      <c r="Q13" s="238"/>
      <c r="R13" s="238"/>
      <c r="S13" s="238"/>
    </row>
    <row r="14" ht="18.75" customHeight="1" spans="1:19">
      <c r="A14" s="2"/>
      <c r="B14" s="2"/>
      <c r="C14" s="2"/>
      <c r="D14" s="234" t="s">
        <v>10</v>
      </c>
      <c r="E14" s="241"/>
      <c r="F14" s="24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ht="18.75" customHeight="1" spans="1:19">
      <c r="A15" s="2"/>
      <c r="B15" s="2"/>
      <c r="C15" s="2"/>
      <c r="D15" s="2"/>
      <c r="E15" s="243"/>
      <c r="F15" s="24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ht="18.75" customHeight="1" spans="1:19">
      <c r="A16" s="82"/>
      <c r="B16" s="234" t="s">
        <v>11</v>
      </c>
      <c r="C16" s="82"/>
      <c r="D16" s="234"/>
      <c r="E16" s="234"/>
      <c r="F16" s="235"/>
      <c r="G16" s="238"/>
      <c r="H16" s="82" t="s">
        <v>12</v>
      </c>
      <c r="I16" s="238"/>
      <c r="J16" s="250"/>
      <c r="K16" s="251"/>
      <c r="L16" s="238"/>
      <c r="M16" s="82" t="s">
        <v>13</v>
      </c>
      <c r="N16" s="238"/>
      <c r="O16" s="250"/>
      <c r="P16" s="238"/>
      <c r="Q16" s="238"/>
      <c r="R16" s="238"/>
      <c r="S16" s="238"/>
    </row>
    <row r="17" ht="18.75" customHeight="1" spans="1:19">
      <c r="A17" s="82"/>
      <c r="B17" s="82"/>
      <c r="C17" s="82"/>
      <c r="D17" s="82"/>
      <c r="E17" s="82"/>
      <c r="F17" s="244"/>
      <c r="G17" s="82"/>
      <c r="H17" s="82"/>
      <c r="I17" s="82"/>
      <c r="J17" s="252"/>
      <c r="K17" s="252"/>
      <c r="L17" s="82"/>
      <c r="M17" s="82"/>
      <c r="N17" s="82"/>
      <c r="O17" s="253"/>
      <c r="P17" s="238"/>
      <c r="Q17" s="238"/>
      <c r="R17" s="238"/>
      <c r="S17" s="238"/>
    </row>
    <row r="18" ht="18.75" customHeight="1" spans="1:19">
      <c r="A18" s="82"/>
      <c r="B18" s="234" t="s">
        <v>14</v>
      </c>
      <c r="C18" s="82"/>
      <c r="D18" s="234"/>
      <c r="E18" s="234"/>
      <c r="F18" s="235"/>
      <c r="G18" s="238"/>
      <c r="H18" s="82" t="s">
        <v>12</v>
      </c>
      <c r="I18" s="238"/>
      <c r="J18" s="250"/>
      <c r="K18" s="251"/>
      <c r="L18" s="238"/>
      <c r="M18" s="82" t="s">
        <v>13</v>
      </c>
      <c r="N18" s="238"/>
      <c r="O18" s="250"/>
      <c r="P18" s="238"/>
      <c r="Q18" s="238"/>
      <c r="R18" s="238"/>
      <c r="S18" s="238"/>
    </row>
    <row r="19" ht="18.75" customHeight="1" spans="1:19">
      <c r="A19" s="82"/>
      <c r="B19" s="82"/>
      <c r="C19" s="82"/>
      <c r="D19" s="82"/>
      <c r="E19" s="82"/>
      <c r="F19" s="244"/>
      <c r="G19" s="82"/>
      <c r="H19" s="82"/>
      <c r="I19" s="82"/>
      <c r="J19" s="252"/>
      <c r="K19" s="252"/>
      <c r="L19" s="82"/>
      <c r="M19" s="82"/>
      <c r="N19" s="82"/>
      <c r="O19" s="253"/>
      <c r="P19" s="238"/>
      <c r="Q19" s="238"/>
      <c r="R19" s="238"/>
      <c r="S19" s="238"/>
    </row>
    <row r="20" ht="18.75" customHeight="1" spans="1:19">
      <c r="A20" s="82"/>
      <c r="B20" s="82"/>
      <c r="C20" s="234" t="s">
        <v>15</v>
      </c>
      <c r="D20" s="82"/>
      <c r="E20" s="234"/>
      <c r="F20" s="245"/>
      <c r="G20" s="82"/>
      <c r="H20" s="82" t="s">
        <v>12</v>
      </c>
      <c r="I20" s="82"/>
      <c r="J20" s="245"/>
      <c r="K20" s="254"/>
      <c r="L20" s="82"/>
      <c r="M20" s="82" t="s">
        <v>13</v>
      </c>
      <c r="N20" s="82"/>
      <c r="O20" s="245"/>
      <c r="P20" s="238"/>
      <c r="Q20" s="238"/>
      <c r="R20" s="238"/>
      <c r="S20" s="238"/>
    </row>
    <row r="21" ht="18.75" customHeight="1" spans="1:19">
      <c r="A21" s="82"/>
      <c r="B21" s="82"/>
      <c r="C21" s="82"/>
      <c r="D21" s="82"/>
      <c r="E21" s="82"/>
      <c r="F21" s="246"/>
      <c r="G21" s="82"/>
      <c r="H21" s="82"/>
      <c r="I21" s="82"/>
      <c r="J21" s="246"/>
      <c r="K21" s="246"/>
      <c r="L21" s="82"/>
      <c r="M21" s="82"/>
      <c r="N21" s="82"/>
      <c r="O21" s="255"/>
      <c r="P21" s="238"/>
      <c r="Q21" s="238"/>
      <c r="R21" s="238"/>
      <c r="S21" s="238"/>
    </row>
    <row r="22" ht="18.75" customHeight="1" spans="1:19">
      <c r="A22" s="2"/>
      <c r="B22" s="2"/>
      <c r="C22" s="234" t="s">
        <v>16</v>
      </c>
      <c r="D22" s="82"/>
      <c r="E22" s="234"/>
      <c r="F22" s="245"/>
      <c r="G22" s="2"/>
      <c r="H22" s="82" t="s">
        <v>17</v>
      </c>
      <c r="I22" s="82"/>
      <c r="J22" s="245"/>
      <c r="K22" s="254"/>
      <c r="L22" s="2"/>
      <c r="M22" s="82" t="s">
        <v>13</v>
      </c>
      <c r="N22" s="82"/>
      <c r="O22" s="245"/>
      <c r="P22" s="2"/>
      <c r="Q22" s="2"/>
      <c r="R22" s="2"/>
      <c r="S22" s="2"/>
    </row>
    <row r="23" ht="18.75" customHeight="1" spans="1:19">
      <c r="A23" s="82"/>
      <c r="B23" s="82"/>
      <c r="C23" s="82"/>
      <c r="D23" s="82"/>
      <c r="E23" s="82"/>
      <c r="F23" s="246"/>
      <c r="G23" s="82"/>
      <c r="H23" s="82"/>
      <c r="I23" s="82"/>
      <c r="J23" s="246"/>
      <c r="K23" s="246"/>
      <c r="L23" s="82"/>
      <c r="M23" s="82"/>
      <c r="N23" s="82"/>
      <c r="O23" s="255"/>
      <c r="P23" s="238"/>
      <c r="Q23" s="238"/>
      <c r="R23" s="238"/>
      <c r="S23" s="238"/>
    </row>
  </sheetData>
  <mergeCells count="24">
    <mergeCell ref="B3:E3"/>
    <mergeCell ref="G3:S3"/>
    <mergeCell ref="C8:D8"/>
    <mergeCell ref="E8:F8"/>
    <mergeCell ref="B10:D10"/>
    <mergeCell ref="E10:F10"/>
    <mergeCell ref="E12:F12"/>
    <mergeCell ref="E14:F14"/>
    <mergeCell ref="B16:E16"/>
    <mergeCell ref="H16:I16"/>
    <mergeCell ref="J16:K16"/>
    <mergeCell ref="M16:N16"/>
    <mergeCell ref="B18:E18"/>
    <mergeCell ref="H18:I18"/>
    <mergeCell ref="J18:K18"/>
    <mergeCell ref="M18:N18"/>
    <mergeCell ref="C20:E20"/>
    <mergeCell ref="H20:I20"/>
    <mergeCell ref="J20:K20"/>
    <mergeCell ref="M20:N20"/>
    <mergeCell ref="C22:E22"/>
    <mergeCell ref="H22:I22"/>
    <mergeCell ref="J22:K22"/>
    <mergeCell ref="M22:N22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pane topLeftCell="D11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8" width="21.5092592592593" style="1"/>
    <col min="9" max="9" width="17.2037037037037" style="1"/>
    <col min="10" max="10" width="20.6481481481481" style="1"/>
    <col min="11" max="11" width="8" style="1" hidden="1"/>
  </cols>
  <sheetData>
    <row r="1" ht="36.75" customHeight="1" spans="1:11">
      <c r="A1" s="2"/>
      <c r="B1" s="85" t="s">
        <v>135</v>
      </c>
      <c r="C1" s="2"/>
      <c r="D1" s="85"/>
      <c r="E1" s="2"/>
      <c r="F1" s="85"/>
      <c r="G1" s="2"/>
      <c r="H1" s="85"/>
      <c r="I1" s="85"/>
      <c r="J1" s="85"/>
      <c r="K1" s="85"/>
    </row>
    <row r="2" ht="21" customHeight="1" spans="1:11">
      <c r="A2" s="2"/>
      <c r="B2" s="2"/>
      <c r="C2" s="2"/>
      <c r="D2" s="2"/>
      <c r="E2" s="2"/>
      <c r="F2" s="144"/>
      <c r="G2" s="2"/>
      <c r="H2" s="2"/>
      <c r="I2" s="141" t="s">
        <v>136</v>
      </c>
      <c r="J2" s="141"/>
      <c r="K2" s="105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0"/>
      <c r="H3" s="90"/>
      <c r="I3" s="106"/>
      <c r="J3" s="107" t="s">
        <v>52</v>
      </c>
      <c r="K3" s="7"/>
    </row>
    <row r="4" ht="39.75" customHeight="1" spans="1:11">
      <c r="A4" s="96"/>
      <c r="B4" s="145" t="s">
        <v>53</v>
      </c>
      <c r="C4" s="146"/>
      <c r="D4" s="145" t="s">
        <v>54</v>
      </c>
      <c r="E4" s="145" t="s">
        <v>55</v>
      </c>
      <c r="F4" s="145" t="s">
        <v>56</v>
      </c>
      <c r="G4" s="147" t="s">
        <v>57</v>
      </c>
      <c r="H4" s="148" t="s">
        <v>58</v>
      </c>
      <c r="I4" s="148" t="s">
        <v>59</v>
      </c>
      <c r="J4" s="148" t="s">
        <v>60</v>
      </c>
      <c r="K4" s="108"/>
    </row>
    <row r="5" ht="32.25" customHeight="1" spans="1:11">
      <c r="A5" s="96"/>
      <c r="B5" s="149" t="s">
        <v>61</v>
      </c>
      <c r="C5" s="146"/>
      <c r="D5" s="150">
        <v>0</v>
      </c>
      <c r="E5" s="150">
        <v>0</v>
      </c>
      <c r="F5" s="150">
        <v>0</v>
      </c>
      <c r="G5" s="151">
        <f>E5</f>
        <v>0</v>
      </c>
      <c r="H5" s="150">
        <v>0</v>
      </c>
      <c r="I5" s="154">
        <f t="shared" ref="I5:I22" si="0">IF(E5=0,0,G5/E5)</f>
        <v>0</v>
      </c>
      <c r="J5" s="154">
        <f t="shared" ref="J5:J22" si="1">IF(H5=0,1,IF(H5=0,0,(G5-H5)/ABS(H5)))</f>
        <v>1</v>
      </c>
      <c r="K5" s="110"/>
    </row>
    <row r="6" ht="32.25" customHeight="1" spans="1:11">
      <c r="A6" s="96"/>
      <c r="B6" s="149" t="s">
        <v>84</v>
      </c>
      <c r="C6" s="146"/>
      <c r="D6" s="150">
        <v>0</v>
      </c>
      <c r="E6" s="150">
        <v>0</v>
      </c>
      <c r="F6" s="150">
        <v>0</v>
      </c>
      <c r="G6" s="150">
        <f>G7+G12+G13</f>
        <v>0</v>
      </c>
      <c r="H6" s="150">
        <v>0</v>
      </c>
      <c r="I6" s="154">
        <f t="shared" si="0"/>
        <v>0</v>
      </c>
      <c r="J6" s="154">
        <f t="shared" si="1"/>
        <v>1</v>
      </c>
      <c r="K6" s="110"/>
    </row>
    <row r="7" ht="32.25" customHeight="1" spans="1:11">
      <c r="A7" s="96"/>
      <c r="B7" s="149" t="s">
        <v>85</v>
      </c>
      <c r="C7" s="146"/>
      <c r="D7" s="150">
        <v>0</v>
      </c>
      <c r="E7" s="150">
        <v>0</v>
      </c>
      <c r="F7" s="150">
        <v>0</v>
      </c>
      <c r="G7" s="150">
        <f>SUM(G8:G11)</f>
        <v>0</v>
      </c>
      <c r="H7" s="151">
        <v>0</v>
      </c>
      <c r="I7" s="154">
        <f t="shared" si="0"/>
        <v>0</v>
      </c>
      <c r="J7" s="154">
        <f t="shared" si="1"/>
        <v>1</v>
      </c>
      <c r="K7" s="111"/>
    </row>
    <row r="8" ht="32.25" customHeight="1" spans="1:11">
      <c r="A8" s="96"/>
      <c r="B8" s="149" t="s">
        <v>124</v>
      </c>
      <c r="C8" s="146"/>
      <c r="D8" s="150">
        <v>0</v>
      </c>
      <c r="E8" s="150">
        <v>0</v>
      </c>
      <c r="F8" s="150">
        <v>0</v>
      </c>
      <c r="G8" s="152">
        <v>0</v>
      </c>
      <c r="H8" s="150">
        <v>0</v>
      </c>
      <c r="I8" s="154">
        <f t="shared" si="0"/>
        <v>0</v>
      </c>
      <c r="J8" s="154">
        <f t="shared" si="1"/>
        <v>1</v>
      </c>
      <c r="K8" s="112"/>
    </row>
    <row r="9" ht="32.25" customHeight="1" spans="1:11">
      <c r="A9" s="96"/>
      <c r="B9" s="149" t="s">
        <v>64</v>
      </c>
      <c r="C9" s="146"/>
      <c r="D9" s="150">
        <v>0</v>
      </c>
      <c r="E9" s="150">
        <v>0</v>
      </c>
      <c r="F9" s="150">
        <v>0</v>
      </c>
      <c r="G9" s="152">
        <v>0</v>
      </c>
      <c r="H9" s="151">
        <v>0</v>
      </c>
      <c r="I9" s="154">
        <f t="shared" si="0"/>
        <v>0</v>
      </c>
      <c r="J9" s="154">
        <f t="shared" si="1"/>
        <v>1</v>
      </c>
      <c r="K9" s="111"/>
    </row>
    <row r="10" ht="32.25" customHeight="1" spans="1:11">
      <c r="A10" s="96"/>
      <c r="B10" s="149" t="s">
        <v>65</v>
      </c>
      <c r="C10" s="146"/>
      <c r="D10" s="150">
        <v>0</v>
      </c>
      <c r="E10" s="150">
        <v>0</v>
      </c>
      <c r="F10" s="150">
        <v>0</v>
      </c>
      <c r="G10" s="152">
        <v>0</v>
      </c>
      <c r="H10" s="150">
        <v>0</v>
      </c>
      <c r="I10" s="154">
        <f t="shared" si="0"/>
        <v>0</v>
      </c>
      <c r="J10" s="154">
        <f t="shared" si="1"/>
        <v>1</v>
      </c>
      <c r="K10" s="112"/>
    </row>
    <row r="11" ht="32.25" customHeight="1" spans="1:11">
      <c r="A11" s="96"/>
      <c r="B11" s="149" t="s">
        <v>125</v>
      </c>
      <c r="C11" s="146"/>
      <c r="D11" s="150">
        <v>0</v>
      </c>
      <c r="E11" s="150">
        <v>0</v>
      </c>
      <c r="F11" s="150">
        <v>0</v>
      </c>
      <c r="G11" s="152">
        <v>0</v>
      </c>
      <c r="H11" s="151">
        <v>0</v>
      </c>
      <c r="I11" s="154">
        <f t="shared" si="0"/>
        <v>0</v>
      </c>
      <c r="J11" s="154">
        <f t="shared" si="1"/>
        <v>1</v>
      </c>
      <c r="K11" s="113"/>
    </row>
    <row r="12" ht="32.25" customHeight="1" spans="1:11">
      <c r="A12" s="96"/>
      <c r="B12" s="149" t="s">
        <v>87</v>
      </c>
      <c r="C12" s="146"/>
      <c r="D12" s="150">
        <v>0</v>
      </c>
      <c r="E12" s="150">
        <v>0</v>
      </c>
      <c r="F12" s="150">
        <v>0</v>
      </c>
      <c r="G12" s="152">
        <v>0</v>
      </c>
      <c r="H12" s="151">
        <v>0</v>
      </c>
      <c r="I12" s="154">
        <f t="shared" si="0"/>
        <v>0</v>
      </c>
      <c r="J12" s="154">
        <f t="shared" si="1"/>
        <v>1</v>
      </c>
      <c r="K12" s="113"/>
    </row>
    <row r="13" ht="32.25" customHeight="1" spans="1:11">
      <c r="A13" s="96"/>
      <c r="B13" s="149" t="s">
        <v>89</v>
      </c>
      <c r="C13" s="146"/>
      <c r="D13" s="150">
        <v>0</v>
      </c>
      <c r="E13" s="150">
        <v>0</v>
      </c>
      <c r="F13" s="150">
        <v>0</v>
      </c>
      <c r="G13" s="152">
        <v>0</v>
      </c>
      <c r="H13" s="151">
        <v>0</v>
      </c>
      <c r="I13" s="154">
        <f t="shared" si="0"/>
        <v>0</v>
      </c>
      <c r="J13" s="154">
        <f t="shared" si="1"/>
        <v>1</v>
      </c>
      <c r="K13" s="111"/>
    </row>
    <row r="14" ht="30" customHeight="1" spans="1:11">
      <c r="A14" s="96"/>
      <c r="B14" s="149" t="s">
        <v>91</v>
      </c>
      <c r="C14" s="146"/>
      <c r="D14" s="150">
        <v>0</v>
      </c>
      <c r="E14" s="150">
        <v>0</v>
      </c>
      <c r="F14" s="150">
        <v>0</v>
      </c>
      <c r="G14" s="151">
        <f>G15+G19+G20</f>
        <v>0</v>
      </c>
      <c r="H14" s="151">
        <v>0</v>
      </c>
      <c r="I14" s="154">
        <f t="shared" si="0"/>
        <v>0</v>
      </c>
      <c r="J14" s="154">
        <f t="shared" si="1"/>
        <v>1</v>
      </c>
      <c r="K14" s="112"/>
    </row>
    <row r="15" ht="30" customHeight="1" spans="1:11">
      <c r="A15" s="96"/>
      <c r="B15" s="149" t="s">
        <v>92</v>
      </c>
      <c r="C15" s="146"/>
      <c r="D15" s="150">
        <v>0</v>
      </c>
      <c r="E15" s="150">
        <v>0</v>
      </c>
      <c r="F15" s="150">
        <v>0</v>
      </c>
      <c r="G15" s="151">
        <f>SUM(G16:G18)</f>
        <v>0</v>
      </c>
      <c r="H15" s="151">
        <v>0</v>
      </c>
      <c r="I15" s="154">
        <f t="shared" si="0"/>
        <v>0</v>
      </c>
      <c r="J15" s="154">
        <f t="shared" si="1"/>
        <v>1</v>
      </c>
      <c r="K15" s="111"/>
    </row>
    <row r="16" ht="30" customHeight="1" spans="1:11">
      <c r="A16" s="96"/>
      <c r="B16" s="149" t="s">
        <v>127</v>
      </c>
      <c r="C16" s="146"/>
      <c r="D16" s="150">
        <v>0</v>
      </c>
      <c r="E16" s="150">
        <v>0</v>
      </c>
      <c r="F16" s="150">
        <v>0</v>
      </c>
      <c r="G16" s="152">
        <v>0</v>
      </c>
      <c r="H16" s="151">
        <v>0</v>
      </c>
      <c r="I16" s="154">
        <f t="shared" si="0"/>
        <v>0</v>
      </c>
      <c r="J16" s="154">
        <f t="shared" si="1"/>
        <v>1</v>
      </c>
      <c r="K16" s="112"/>
    </row>
    <row r="17" ht="30" customHeight="1" spans="1:11">
      <c r="A17" s="96"/>
      <c r="B17" s="149" t="s">
        <v>132</v>
      </c>
      <c r="C17" s="146"/>
      <c r="D17" s="150">
        <v>0</v>
      </c>
      <c r="E17" s="150">
        <v>0</v>
      </c>
      <c r="F17" s="150">
        <v>0</v>
      </c>
      <c r="G17" s="152">
        <v>0</v>
      </c>
      <c r="H17" s="151">
        <v>0</v>
      </c>
      <c r="I17" s="154">
        <f t="shared" si="0"/>
        <v>0</v>
      </c>
      <c r="J17" s="154">
        <f t="shared" si="1"/>
        <v>1</v>
      </c>
      <c r="K17" s="113"/>
    </row>
    <row r="18" ht="30" customHeight="1" spans="1:11">
      <c r="A18" s="96"/>
      <c r="B18" s="149" t="s">
        <v>133</v>
      </c>
      <c r="C18" s="146"/>
      <c r="D18" s="150">
        <v>0</v>
      </c>
      <c r="E18" s="150">
        <v>0</v>
      </c>
      <c r="F18" s="150">
        <v>0</v>
      </c>
      <c r="G18" s="152">
        <v>0</v>
      </c>
      <c r="H18" s="151">
        <v>0</v>
      </c>
      <c r="I18" s="154">
        <f t="shared" si="0"/>
        <v>0</v>
      </c>
      <c r="J18" s="154">
        <f t="shared" si="1"/>
        <v>1</v>
      </c>
      <c r="K18" s="113"/>
    </row>
    <row r="19" ht="30" customHeight="1" spans="1:11">
      <c r="A19" s="96"/>
      <c r="B19" s="149" t="s">
        <v>98</v>
      </c>
      <c r="C19" s="146"/>
      <c r="D19" s="150">
        <v>0</v>
      </c>
      <c r="E19" s="150">
        <v>0</v>
      </c>
      <c r="F19" s="150">
        <v>0</v>
      </c>
      <c r="G19" s="152">
        <v>0</v>
      </c>
      <c r="H19" s="151">
        <v>0</v>
      </c>
      <c r="I19" s="154">
        <f t="shared" si="0"/>
        <v>0</v>
      </c>
      <c r="J19" s="154">
        <f t="shared" si="1"/>
        <v>1</v>
      </c>
      <c r="K19" s="113"/>
    </row>
    <row r="20" ht="30" customHeight="1" spans="1:11">
      <c r="A20" s="96"/>
      <c r="B20" s="149" t="s">
        <v>100</v>
      </c>
      <c r="C20" s="146"/>
      <c r="D20" s="150">
        <v>0</v>
      </c>
      <c r="E20" s="150">
        <v>0</v>
      </c>
      <c r="F20" s="150">
        <v>0</v>
      </c>
      <c r="G20" s="152">
        <v>0</v>
      </c>
      <c r="H20" s="151">
        <v>0</v>
      </c>
      <c r="I20" s="154">
        <f t="shared" si="0"/>
        <v>0</v>
      </c>
      <c r="J20" s="154">
        <f t="shared" si="1"/>
        <v>1</v>
      </c>
      <c r="K20" s="111"/>
    </row>
    <row r="21" ht="30" customHeight="1" spans="1:11">
      <c r="A21" s="96"/>
      <c r="B21" s="149" t="s">
        <v>77</v>
      </c>
      <c r="C21" s="146"/>
      <c r="D21" s="150">
        <v>0</v>
      </c>
      <c r="E21" s="150">
        <v>0</v>
      </c>
      <c r="F21" s="150">
        <f>F6-F14</f>
        <v>0</v>
      </c>
      <c r="G21" s="150">
        <f>G6-G14</f>
        <v>0</v>
      </c>
      <c r="H21" s="150">
        <v>0</v>
      </c>
      <c r="I21" s="154">
        <f t="shared" si="0"/>
        <v>0</v>
      </c>
      <c r="J21" s="154">
        <f t="shared" si="1"/>
        <v>1</v>
      </c>
      <c r="K21" s="112"/>
    </row>
    <row r="22" ht="30" customHeight="1" spans="1:11">
      <c r="A22" s="96"/>
      <c r="B22" s="149" t="s">
        <v>78</v>
      </c>
      <c r="C22" s="146"/>
      <c r="D22" s="150">
        <f>D5+D21</f>
        <v>0</v>
      </c>
      <c r="E22" s="150">
        <f>E5+E21</f>
        <v>0</v>
      </c>
      <c r="F22" s="150">
        <f>F5+F21</f>
        <v>0</v>
      </c>
      <c r="G22" s="150">
        <f>G5+G21</f>
        <v>0</v>
      </c>
      <c r="H22" s="150">
        <v>0</v>
      </c>
      <c r="I22" s="154">
        <f t="shared" si="0"/>
        <v>0</v>
      </c>
      <c r="J22" s="154">
        <f t="shared" si="1"/>
        <v>1</v>
      </c>
      <c r="K22" s="114"/>
    </row>
    <row r="23" ht="25.5" customHeight="1" spans="1:11">
      <c r="A23" s="2"/>
      <c r="B23" s="101"/>
      <c r="C23" s="102"/>
      <c r="D23" s="103"/>
      <c r="E23" s="102"/>
      <c r="F23" s="153"/>
      <c r="G23" s="102"/>
      <c r="H23" s="104"/>
      <c r="I23" s="104"/>
      <c r="J23" s="115" t="s">
        <v>137</v>
      </c>
      <c r="K23" s="116"/>
    </row>
  </sheetData>
  <mergeCells count="22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8" width="21.5092592592593" style="1"/>
    <col min="9" max="9" width="17.0648148148148" style="1"/>
    <col min="10" max="10" width="19.6481481481481" style="1"/>
    <col min="11" max="11" width="8" style="1" hidden="1"/>
  </cols>
  <sheetData>
    <row r="1" ht="36.75" customHeight="1" spans="1:11">
      <c r="A1" s="2"/>
      <c r="B1" s="85" t="s">
        <v>138</v>
      </c>
      <c r="C1" s="2"/>
      <c r="D1" s="85"/>
      <c r="E1" s="2"/>
      <c r="F1" s="85"/>
      <c r="G1" s="2"/>
      <c r="H1" s="85"/>
      <c r="I1" s="85"/>
      <c r="J1" s="85"/>
      <c r="K1" s="85"/>
    </row>
    <row r="2" ht="17.25" customHeight="1" spans="1:11">
      <c r="A2" s="86"/>
      <c r="B2" s="86"/>
      <c r="C2" s="86"/>
      <c r="D2" s="86"/>
      <c r="E2" s="86"/>
      <c r="F2" s="86"/>
      <c r="G2" s="86"/>
      <c r="H2" s="86"/>
      <c r="I2" s="41" t="s">
        <v>139</v>
      </c>
      <c r="J2" s="41"/>
      <c r="K2" s="123" t="s">
        <v>0</v>
      </c>
    </row>
    <row r="3" ht="17.25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2"/>
      <c r="H3" s="90"/>
      <c r="I3" s="106"/>
      <c r="J3" s="107" t="s">
        <v>52</v>
      </c>
      <c r="K3" s="7"/>
    </row>
    <row r="4" ht="31.5" customHeight="1" spans="1:11">
      <c r="A4" s="119"/>
      <c r="B4" s="19" t="s">
        <v>53</v>
      </c>
      <c r="C4" s="98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31.5" customHeight="1" spans="1:11">
      <c r="A5" s="119"/>
      <c r="B5" s="97" t="s">
        <v>61</v>
      </c>
      <c r="C5" s="98"/>
      <c r="D5" s="99">
        <v>0</v>
      </c>
      <c r="E5" s="99">
        <v>0</v>
      </c>
      <c r="F5" s="99">
        <v>0</v>
      </c>
      <c r="G5" s="99">
        <f>E5</f>
        <v>0</v>
      </c>
      <c r="H5" s="99">
        <v>0</v>
      </c>
      <c r="I5" s="138">
        <f t="shared" ref="I5:I22" si="0">IF(E5=0,0,G5/E5)</f>
        <v>0</v>
      </c>
      <c r="J5" s="138">
        <f t="shared" ref="J5:J22" si="1">IF(H5=0,1,IF(H5=0,0,(G5-H5)/ABS(H5)))</f>
        <v>1</v>
      </c>
      <c r="K5" s="139"/>
    </row>
    <row r="6" ht="31.5" customHeight="1" spans="1:11">
      <c r="A6" s="119"/>
      <c r="B6" s="97" t="s">
        <v>84</v>
      </c>
      <c r="C6" s="98"/>
      <c r="D6" s="99">
        <v>0</v>
      </c>
      <c r="E6" s="99">
        <f>E7+E12+E13</f>
        <v>0</v>
      </c>
      <c r="F6" s="99">
        <v>0</v>
      </c>
      <c r="G6" s="99">
        <f>G7+G12+G13</f>
        <v>0</v>
      </c>
      <c r="H6" s="99">
        <v>0</v>
      </c>
      <c r="I6" s="138">
        <f t="shared" si="0"/>
        <v>0</v>
      </c>
      <c r="J6" s="138">
        <f t="shared" si="1"/>
        <v>1</v>
      </c>
      <c r="K6" s="143"/>
    </row>
    <row r="7" ht="31.5" customHeight="1" spans="1:11">
      <c r="A7" s="119"/>
      <c r="B7" s="97" t="s">
        <v>85</v>
      </c>
      <c r="C7" s="98"/>
      <c r="D7" s="99">
        <v>0</v>
      </c>
      <c r="E7" s="99">
        <f>SUM(E8:E11)</f>
        <v>0</v>
      </c>
      <c r="F7" s="99">
        <v>0</v>
      </c>
      <c r="G7" s="99">
        <f>SUM(G8:G11)</f>
        <v>0</v>
      </c>
      <c r="H7" s="99">
        <v>0</v>
      </c>
      <c r="I7" s="109">
        <f t="shared" si="0"/>
        <v>0</v>
      </c>
      <c r="J7" s="109">
        <f t="shared" si="1"/>
        <v>1</v>
      </c>
      <c r="K7" s="126"/>
    </row>
    <row r="8" ht="31.5" customHeight="1" spans="1:11">
      <c r="A8" s="119"/>
      <c r="B8" s="97" t="s">
        <v>124</v>
      </c>
      <c r="C8" s="98"/>
      <c r="D8" s="99">
        <v>0</v>
      </c>
      <c r="E8" s="99">
        <v>0</v>
      </c>
      <c r="F8" s="99">
        <v>0</v>
      </c>
      <c r="G8" s="100">
        <v>0</v>
      </c>
      <c r="H8" s="99">
        <v>0</v>
      </c>
      <c r="I8" s="138">
        <f t="shared" si="0"/>
        <v>0</v>
      </c>
      <c r="J8" s="138">
        <f t="shared" si="1"/>
        <v>1</v>
      </c>
      <c r="K8" s="127"/>
    </row>
    <row r="9" ht="31.5" customHeight="1" spans="1:11">
      <c r="A9" s="119"/>
      <c r="B9" s="97" t="s">
        <v>64</v>
      </c>
      <c r="C9" s="98"/>
      <c r="D9" s="99">
        <v>0</v>
      </c>
      <c r="E9" s="99">
        <v>0</v>
      </c>
      <c r="F9" s="99">
        <v>0</v>
      </c>
      <c r="G9" s="100">
        <v>0</v>
      </c>
      <c r="H9" s="99">
        <v>0</v>
      </c>
      <c r="I9" s="109">
        <f t="shared" si="0"/>
        <v>0</v>
      </c>
      <c r="J9" s="109">
        <f t="shared" si="1"/>
        <v>1</v>
      </c>
      <c r="K9" s="126"/>
    </row>
    <row r="10" ht="31.5" customHeight="1" spans="1:11">
      <c r="A10" s="119"/>
      <c r="B10" s="97" t="s">
        <v>65</v>
      </c>
      <c r="C10" s="98"/>
      <c r="D10" s="99">
        <v>0</v>
      </c>
      <c r="E10" s="99">
        <v>0</v>
      </c>
      <c r="F10" s="99">
        <v>0</v>
      </c>
      <c r="G10" s="100">
        <v>0</v>
      </c>
      <c r="H10" s="99">
        <v>0</v>
      </c>
      <c r="I10" s="138">
        <f t="shared" si="0"/>
        <v>0</v>
      </c>
      <c r="J10" s="138">
        <f t="shared" si="1"/>
        <v>1</v>
      </c>
      <c r="K10" s="127"/>
    </row>
    <row r="11" ht="31.5" customHeight="1" spans="1:11">
      <c r="A11" s="119"/>
      <c r="B11" s="97" t="s">
        <v>125</v>
      </c>
      <c r="C11" s="98"/>
      <c r="D11" s="99">
        <v>0</v>
      </c>
      <c r="E11" s="99">
        <v>0</v>
      </c>
      <c r="F11" s="99">
        <v>0</v>
      </c>
      <c r="G11" s="100">
        <v>0</v>
      </c>
      <c r="H11" s="99">
        <v>0</v>
      </c>
      <c r="I11" s="109">
        <f t="shared" si="0"/>
        <v>0</v>
      </c>
      <c r="J11" s="109">
        <f t="shared" si="1"/>
        <v>1</v>
      </c>
      <c r="K11" s="128"/>
    </row>
    <row r="12" ht="31.5" customHeight="1" spans="1:11">
      <c r="A12" s="119"/>
      <c r="B12" s="97" t="s">
        <v>87</v>
      </c>
      <c r="C12" s="98"/>
      <c r="D12" s="99">
        <v>0</v>
      </c>
      <c r="E12" s="99">
        <v>0</v>
      </c>
      <c r="F12" s="99">
        <v>0</v>
      </c>
      <c r="G12" s="100">
        <v>0</v>
      </c>
      <c r="H12" s="99">
        <v>0</v>
      </c>
      <c r="I12" s="109">
        <f t="shared" si="0"/>
        <v>0</v>
      </c>
      <c r="J12" s="109">
        <f t="shared" si="1"/>
        <v>1</v>
      </c>
      <c r="K12" s="128"/>
    </row>
    <row r="13" ht="31.5" customHeight="1" spans="1:11">
      <c r="A13" s="119"/>
      <c r="B13" s="97" t="s">
        <v>89</v>
      </c>
      <c r="C13" s="98"/>
      <c r="D13" s="99">
        <v>0</v>
      </c>
      <c r="E13" s="99">
        <v>0</v>
      </c>
      <c r="F13" s="99">
        <v>0</v>
      </c>
      <c r="G13" s="100">
        <v>0</v>
      </c>
      <c r="H13" s="99">
        <v>0</v>
      </c>
      <c r="I13" s="109">
        <f t="shared" si="0"/>
        <v>0</v>
      </c>
      <c r="J13" s="109">
        <f t="shared" si="1"/>
        <v>1</v>
      </c>
      <c r="K13" s="126"/>
    </row>
    <row r="14" ht="31.5" customHeight="1" spans="1:11">
      <c r="A14" s="119"/>
      <c r="B14" s="97" t="s">
        <v>91</v>
      </c>
      <c r="C14" s="98"/>
      <c r="D14" s="99">
        <v>0</v>
      </c>
      <c r="E14" s="99">
        <v>0</v>
      </c>
      <c r="F14" s="99">
        <v>0</v>
      </c>
      <c r="G14" s="99">
        <f>G15+G19+G20</f>
        <v>0</v>
      </c>
      <c r="H14" s="99">
        <v>0</v>
      </c>
      <c r="I14" s="138">
        <f t="shared" si="0"/>
        <v>0</v>
      </c>
      <c r="J14" s="138">
        <f t="shared" si="1"/>
        <v>1</v>
      </c>
      <c r="K14" s="127"/>
    </row>
    <row r="15" ht="31.5" customHeight="1" spans="1:11">
      <c r="A15" s="119"/>
      <c r="B15" s="97" t="s">
        <v>92</v>
      </c>
      <c r="C15" s="98"/>
      <c r="D15" s="99">
        <v>0</v>
      </c>
      <c r="E15" s="99">
        <v>0</v>
      </c>
      <c r="F15" s="99">
        <v>0</v>
      </c>
      <c r="G15" s="99">
        <f>SUM(G16:G18)</f>
        <v>0</v>
      </c>
      <c r="H15" s="99">
        <v>0</v>
      </c>
      <c r="I15" s="109">
        <f t="shared" si="0"/>
        <v>0</v>
      </c>
      <c r="J15" s="109">
        <f t="shared" si="1"/>
        <v>1</v>
      </c>
      <c r="K15" s="126"/>
    </row>
    <row r="16" ht="31.5" customHeight="1" spans="1:11">
      <c r="A16" s="119"/>
      <c r="B16" s="97" t="s">
        <v>127</v>
      </c>
      <c r="C16" s="98"/>
      <c r="D16" s="99">
        <v>0</v>
      </c>
      <c r="E16" s="99">
        <v>0</v>
      </c>
      <c r="F16" s="99">
        <v>0</v>
      </c>
      <c r="G16" s="100">
        <v>0</v>
      </c>
      <c r="H16" s="99">
        <v>0</v>
      </c>
      <c r="I16" s="138">
        <f t="shared" si="0"/>
        <v>0</v>
      </c>
      <c r="J16" s="109">
        <f t="shared" si="1"/>
        <v>1</v>
      </c>
      <c r="K16" s="127"/>
    </row>
    <row r="17" ht="31.5" customHeight="1" spans="1:11">
      <c r="A17" s="119"/>
      <c r="B17" s="97" t="s">
        <v>132</v>
      </c>
      <c r="C17" s="98"/>
      <c r="D17" s="99">
        <v>0</v>
      </c>
      <c r="E17" s="99">
        <v>0</v>
      </c>
      <c r="F17" s="99">
        <v>0</v>
      </c>
      <c r="G17" s="100">
        <v>0</v>
      </c>
      <c r="H17" s="99">
        <v>0</v>
      </c>
      <c r="I17" s="109">
        <f t="shared" si="0"/>
        <v>0</v>
      </c>
      <c r="J17" s="109">
        <f t="shared" si="1"/>
        <v>1</v>
      </c>
      <c r="K17" s="128"/>
    </row>
    <row r="18" ht="31.5" customHeight="1" spans="1:11">
      <c r="A18" s="119"/>
      <c r="B18" s="97" t="s">
        <v>133</v>
      </c>
      <c r="C18" s="98"/>
      <c r="D18" s="99">
        <v>0</v>
      </c>
      <c r="E18" s="99">
        <v>0</v>
      </c>
      <c r="F18" s="99">
        <v>0</v>
      </c>
      <c r="G18" s="100">
        <v>0</v>
      </c>
      <c r="H18" s="99">
        <v>0</v>
      </c>
      <c r="I18" s="109">
        <f t="shared" si="0"/>
        <v>0</v>
      </c>
      <c r="J18" s="109">
        <f t="shared" si="1"/>
        <v>1</v>
      </c>
      <c r="K18" s="128"/>
    </row>
    <row r="19" ht="31.5" customHeight="1" spans="1:11">
      <c r="A19" s="119"/>
      <c r="B19" s="97" t="s">
        <v>98</v>
      </c>
      <c r="C19" s="98"/>
      <c r="D19" s="99">
        <v>0</v>
      </c>
      <c r="E19" s="99">
        <v>0</v>
      </c>
      <c r="F19" s="99">
        <v>0</v>
      </c>
      <c r="G19" s="100">
        <v>0</v>
      </c>
      <c r="H19" s="99">
        <v>0</v>
      </c>
      <c r="I19" s="109">
        <f t="shared" si="0"/>
        <v>0</v>
      </c>
      <c r="J19" s="109">
        <f t="shared" si="1"/>
        <v>1</v>
      </c>
      <c r="K19" s="128"/>
    </row>
    <row r="20" ht="31.5" customHeight="1" spans="1:11">
      <c r="A20" s="119"/>
      <c r="B20" s="97" t="s">
        <v>100</v>
      </c>
      <c r="C20" s="98"/>
      <c r="D20" s="99">
        <v>0</v>
      </c>
      <c r="E20" s="99">
        <v>0</v>
      </c>
      <c r="F20" s="99">
        <v>0</v>
      </c>
      <c r="G20" s="100">
        <v>0</v>
      </c>
      <c r="H20" s="99">
        <v>0</v>
      </c>
      <c r="I20" s="109">
        <f t="shared" si="0"/>
        <v>0</v>
      </c>
      <c r="J20" s="109">
        <f t="shared" si="1"/>
        <v>1</v>
      </c>
      <c r="K20" s="126"/>
    </row>
    <row r="21" ht="31.5" customHeight="1" spans="1:11">
      <c r="A21" s="119"/>
      <c r="B21" s="97" t="s">
        <v>77</v>
      </c>
      <c r="C21" s="98"/>
      <c r="D21" s="99">
        <v>0</v>
      </c>
      <c r="E21" s="99">
        <v>0</v>
      </c>
      <c r="F21" s="99">
        <f>F6-F14</f>
        <v>0</v>
      </c>
      <c r="G21" s="99">
        <f>G6-G14</f>
        <v>0</v>
      </c>
      <c r="H21" s="99">
        <v>0</v>
      </c>
      <c r="I21" s="138">
        <f t="shared" si="0"/>
        <v>0</v>
      </c>
      <c r="J21" s="138">
        <f t="shared" si="1"/>
        <v>1</v>
      </c>
      <c r="K21" s="127"/>
    </row>
    <row r="22" ht="31.5" customHeight="1" spans="1:11">
      <c r="A22" s="119"/>
      <c r="B22" s="97" t="s">
        <v>78</v>
      </c>
      <c r="C22" s="98"/>
      <c r="D22" s="99">
        <f>D5+D21</f>
        <v>0</v>
      </c>
      <c r="E22" s="99">
        <f>E5+E21</f>
        <v>0</v>
      </c>
      <c r="F22" s="99">
        <f>F5+F21</f>
        <v>0</v>
      </c>
      <c r="G22" s="99">
        <f>G5+G21</f>
        <v>0</v>
      </c>
      <c r="H22" s="99">
        <v>0</v>
      </c>
      <c r="I22" s="138">
        <f t="shared" si="0"/>
        <v>0</v>
      </c>
      <c r="J22" s="138">
        <f t="shared" si="1"/>
        <v>1</v>
      </c>
      <c r="K22" s="142"/>
    </row>
    <row r="23" ht="21.75" customHeight="1" spans="1:11">
      <c r="A23" s="86"/>
      <c r="B23" s="121"/>
      <c r="C23" s="122"/>
      <c r="D23" s="135"/>
      <c r="E23" s="122"/>
      <c r="F23" s="135"/>
      <c r="G23" s="122"/>
      <c r="H23" s="136"/>
      <c r="I23" s="136"/>
      <c r="J23" s="115" t="s">
        <v>140</v>
      </c>
      <c r="K23" s="140"/>
    </row>
  </sheetData>
  <mergeCells count="22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8" width="22.9444444444444" style="1"/>
    <col min="9" max="9" width="17.2037037037037" style="1"/>
    <col min="10" max="10" width="19.6481481481481" style="1"/>
    <col min="11" max="11" width="8" style="1" hidden="1"/>
  </cols>
  <sheetData>
    <row r="1" ht="36.75" customHeight="1" spans="1:11">
      <c r="A1" s="2"/>
      <c r="B1" s="85" t="s">
        <v>141</v>
      </c>
      <c r="C1" s="2"/>
      <c r="D1" s="85"/>
      <c r="E1" s="2"/>
      <c r="F1" s="85"/>
      <c r="G1" s="2"/>
      <c r="H1" s="85"/>
      <c r="I1" s="85"/>
      <c r="J1" s="85"/>
      <c r="K1" s="85"/>
    </row>
    <row r="2" ht="15" customHeight="1" spans="1:11">
      <c r="A2" s="86"/>
      <c r="B2" s="86"/>
      <c r="C2" s="86"/>
      <c r="D2" s="86"/>
      <c r="E2" s="86"/>
      <c r="F2" s="86"/>
      <c r="G2" s="86"/>
      <c r="H2" s="86"/>
      <c r="I2" s="2"/>
      <c r="J2" s="141" t="s">
        <v>142</v>
      </c>
      <c r="K2" s="123" t="s">
        <v>0</v>
      </c>
    </row>
    <row r="3" ht="15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0"/>
      <c r="H3" s="90"/>
      <c r="I3" s="106"/>
      <c r="J3" s="107" t="s">
        <v>52</v>
      </c>
      <c r="K3" s="7"/>
    </row>
    <row r="4" ht="31.5" customHeight="1" spans="1:11">
      <c r="A4" s="119"/>
      <c r="B4" s="19" t="s">
        <v>53</v>
      </c>
      <c r="C4" s="98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31.5" customHeight="1" spans="1:11">
      <c r="A5" s="119"/>
      <c r="B5" s="97" t="s">
        <v>61</v>
      </c>
      <c r="C5" s="98"/>
      <c r="D5" s="99">
        <v>362248667.74</v>
      </c>
      <c r="E5" s="99">
        <v>362248667.74</v>
      </c>
      <c r="F5" s="99">
        <v>362248667.74</v>
      </c>
      <c r="G5" s="99">
        <f>E5</f>
        <v>362248667.74</v>
      </c>
      <c r="H5" s="99">
        <v>208632413.4</v>
      </c>
      <c r="I5" s="138">
        <f t="shared" ref="I5:I22" si="0">IF(E5=0,0,G5/E5)</f>
        <v>1</v>
      </c>
      <c r="J5" s="138">
        <f t="shared" ref="J5:J22" si="1">IF(H5=0,1,IF(H5=0,0,(G5-H5)/ABS(H5)))</f>
        <v>0.736300998663518</v>
      </c>
      <c r="K5" s="125"/>
    </row>
    <row r="6" ht="31.5" customHeight="1" spans="1:11">
      <c r="A6" s="119"/>
      <c r="B6" s="97" t="s">
        <v>84</v>
      </c>
      <c r="C6" s="98"/>
      <c r="D6" s="99">
        <v>811454070</v>
      </c>
      <c r="E6" s="99">
        <f>E7+E12+E13</f>
        <v>811454070</v>
      </c>
      <c r="F6" s="99">
        <v>72921045</v>
      </c>
      <c r="G6" s="99">
        <f>G7+G12+G13</f>
        <v>72921045</v>
      </c>
      <c r="H6" s="99">
        <v>158703682.43</v>
      </c>
      <c r="I6" s="138">
        <f t="shared" si="0"/>
        <v>0.0898646611015211</v>
      </c>
      <c r="J6" s="138">
        <f t="shared" si="1"/>
        <v>-0.540520775047778</v>
      </c>
      <c r="K6" s="125"/>
    </row>
    <row r="7" ht="31.5" customHeight="1" spans="1:11">
      <c r="A7" s="119"/>
      <c r="B7" s="97" t="s">
        <v>85</v>
      </c>
      <c r="C7" s="98"/>
      <c r="D7" s="99">
        <v>811454070</v>
      </c>
      <c r="E7" s="99">
        <f>SUM(E8:E11)</f>
        <v>811454070</v>
      </c>
      <c r="F7" s="99">
        <v>72921045</v>
      </c>
      <c r="G7" s="99">
        <f>SUM(G8:G11)</f>
        <v>72921045</v>
      </c>
      <c r="H7" s="99">
        <v>158703682.43</v>
      </c>
      <c r="I7" s="109">
        <f t="shared" si="0"/>
        <v>0.0898646611015211</v>
      </c>
      <c r="J7" s="109">
        <f t="shared" si="1"/>
        <v>-0.540520775047778</v>
      </c>
      <c r="K7" s="126"/>
    </row>
    <row r="8" ht="31.5" customHeight="1" spans="1:11">
      <c r="A8" s="119"/>
      <c r="B8" s="97" t="s">
        <v>124</v>
      </c>
      <c r="C8" s="98"/>
      <c r="D8" s="99">
        <v>230844020</v>
      </c>
      <c r="E8" s="99">
        <v>230844020</v>
      </c>
      <c r="F8" s="99">
        <v>8441020</v>
      </c>
      <c r="G8" s="100">
        <v>8441020</v>
      </c>
      <c r="H8" s="99">
        <v>158649160</v>
      </c>
      <c r="I8" s="138">
        <f t="shared" si="0"/>
        <v>0.0365659028117774</v>
      </c>
      <c r="J8" s="138">
        <f t="shared" si="1"/>
        <v>-0.946794423620018</v>
      </c>
      <c r="K8" s="127"/>
    </row>
    <row r="9" ht="31.5" customHeight="1" spans="1:11">
      <c r="A9" s="119"/>
      <c r="B9" s="97" t="s">
        <v>64</v>
      </c>
      <c r="C9" s="98"/>
      <c r="D9" s="99">
        <v>3500000</v>
      </c>
      <c r="E9" s="99">
        <v>3500000</v>
      </c>
      <c r="F9" s="99">
        <v>7025</v>
      </c>
      <c r="G9" s="100">
        <v>7025</v>
      </c>
      <c r="H9" s="99">
        <v>54522.43</v>
      </c>
      <c r="I9" s="109">
        <f t="shared" si="0"/>
        <v>0.00200714285714286</v>
      </c>
      <c r="J9" s="109">
        <f t="shared" si="1"/>
        <v>-0.871153945266196</v>
      </c>
      <c r="K9" s="126"/>
    </row>
    <row r="10" ht="31.5" customHeight="1" spans="1:11">
      <c r="A10" s="119"/>
      <c r="B10" s="97" t="s">
        <v>65</v>
      </c>
      <c r="C10" s="98"/>
      <c r="D10" s="99">
        <v>577110050</v>
      </c>
      <c r="E10" s="99">
        <v>577110050</v>
      </c>
      <c r="F10" s="99">
        <v>64473000</v>
      </c>
      <c r="G10" s="100">
        <v>64473000</v>
      </c>
      <c r="H10" s="99">
        <v>0</v>
      </c>
      <c r="I10" s="138">
        <f t="shared" si="0"/>
        <v>0.111716994011801</v>
      </c>
      <c r="J10" s="138">
        <f t="shared" si="1"/>
        <v>1</v>
      </c>
      <c r="K10" s="127"/>
    </row>
    <row r="11" ht="31.5" customHeight="1" spans="1:11">
      <c r="A11" s="119"/>
      <c r="B11" s="97" t="s">
        <v>125</v>
      </c>
      <c r="C11" s="98"/>
      <c r="D11" s="99">
        <v>0</v>
      </c>
      <c r="E11" s="99">
        <v>0</v>
      </c>
      <c r="F11" s="99">
        <v>0</v>
      </c>
      <c r="G11" s="100">
        <v>0</v>
      </c>
      <c r="H11" s="99">
        <v>0</v>
      </c>
      <c r="I11" s="109">
        <f t="shared" si="0"/>
        <v>0</v>
      </c>
      <c r="J11" s="109">
        <f t="shared" si="1"/>
        <v>1</v>
      </c>
      <c r="K11" s="128"/>
    </row>
    <row r="12" ht="31.5" customHeight="1" spans="1:11">
      <c r="A12" s="119"/>
      <c r="B12" s="97" t="s">
        <v>87</v>
      </c>
      <c r="C12" s="98"/>
      <c r="D12" s="99">
        <v>0</v>
      </c>
      <c r="E12" s="99">
        <v>0</v>
      </c>
      <c r="F12" s="99">
        <v>0</v>
      </c>
      <c r="G12" s="100">
        <v>0</v>
      </c>
      <c r="H12" s="99">
        <v>0</v>
      </c>
      <c r="I12" s="109">
        <f t="shared" si="0"/>
        <v>0</v>
      </c>
      <c r="J12" s="109">
        <f t="shared" si="1"/>
        <v>1</v>
      </c>
      <c r="K12" s="128"/>
    </row>
    <row r="13" ht="31.5" customHeight="1" spans="1:11">
      <c r="A13" s="119"/>
      <c r="B13" s="97" t="s">
        <v>89</v>
      </c>
      <c r="C13" s="98"/>
      <c r="D13" s="99">
        <v>0</v>
      </c>
      <c r="E13" s="99">
        <v>0</v>
      </c>
      <c r="F13" s="99">
        <v>0</v>
      </c>
      <c r="G13" s="100">
        <v>0</v>
      </c>
      <c r="H13" s="99">
        <v>0</v>
      </c>
      <c r="I13" s="109">
        <f t="shared" si="0"/>
        <v>0</v>
      </c>
      <c r="J13" s="109">
        <f t="shared" si="1"/>
        <v>1</v>
      </c>
      <c r="K13" s="126"/>
    </row>
    <row r="14" ht="31.5" customHeight="1" spans="1:11">
      <c r="A14" s="119"/>
      <c r="B14" s="97" t="s">
        <v>91</v>
      </c>
      <c r="C14" s="98"/>
      <c r="D14" s="99">
        <v>740422781.26</v>
      </c>
      <c r="E14" s="99">
        <v>740422781.26</v>
      </c>
      <c r="F14" s="99">
        <v>179960482.76</v>
      </c>
      <c r="G14" s="99">
        <f>G15+G19+G20</f>
        <v>179960482.76</v>
      </c>
      <c r="H14" s="99">
        <v>129549344.69</v>
      </c>
      <c r="I14" s="138">
        <f t="shared" si="0"/>
        <v>0.243050980216675</v>
      </c>
      <c r="J14" s="138">
        <f t="shared" si="1"/>
        <v>0.389126924498378</v>
      </c>
      <c r="K14" s="127"/>
    </row>
    <row r="15" ht="31.5" customHeight="1" spans="1:11">
      <c r="A15" s="119"/>
      <c r="B15" s="97" t="s">
        <v>92</v>
      </c>
      <c r="C15" s="98"/>
      <c r="D15" s="99">
        <v>740422781.26</v>
      </c>
      <c r="E15" s="99">
        <f>SUM(E16:E18)</f>
        <v>740422781.26</v>
      </c>
      <c r="F15" s="99">
        <v>179960482.76</v>
      </c>
      <c r="G15" s="99">
        <f>SUM(G16:G18)</f>
        <v>179960482.76</v>
      </c>
      <c r="H15" s="99">
        <v>129549344.69</v>
      </c>
      <c r="I15" s="109">
        <f t="shared" si="0"/>
        <v>0.243050980216675</v>
      </c>
      <c r="J15" s="109">
        <f t="shared" si="1"/>
        <v>0.389126924498378</v>
      </c>
      <c r="K15" s="126"/>
    </row>
    <row r="16" ht="31.5" customHeight="1" spans="1:11">
      <c r="A16" s="119"/>
      <c r="B16" s="97" t="s">
        <v>127</v>
      </c>
      <c r="C16" s="98"/>
      <c r="D16" s="99">
        <v>686908940.26</v>
      </c>
      <c r="E16" s="99">
        <v>686908940.26</v>
      </c>
      <c r="F16" s="99">
        <v>179960482.76</v>
      </c>
      <c r="G16" s="100">
        <v>179960482.76</v>
      </c>
      <c r="H16" s="99">
        <v>122673832.69</v>
      </c>
      <c r="I16" s="138">
        <f t="shared" si="0"/>
        <v>0.261985937600235</v>
      </c>
      <c r="J16" s="138">
        <f t="shared" si="1"/>
        <v>0.466983453714737</v>
      </c>
      <c r="K16" s="127"/>
    </row>
    <row r="17" ht="31.5" customHeight="1" spans="1:11">
      <c r="A17" s="119"/>
      <c r="B17" s="97" t="s">
        <v>132</v>
      </c>
      <c r="C17" s="98"/>
      <c r="D17" s="99">
        <v>53513841</v>
      </c>
      <c r="E17" s="99">
        <v>53513841</v>
      </c>
      <c r="F17" s="99">
        <v>0</v>
      </c>
      <c r="G17" s="100">
        <v>0</v>
      </c>
      <c r="H17" s="99">
        <v>6875512</v>
      </c>
      <c r="I17" s="109">
        <f t="shared" si="0"/>
        <v>0</v>
      </c>
      <c r="J17" s="109">
        <f t="shared" si="1"/>
        <v>-1</v>
      </c>
      <c r="K17" s="128"/>
    </row>
    <row r="18" ht="31.5" customHeight="1" spans="1:11">
      <c r="A18" s="119"/>
      <c r="B18" s="97" t="s">
        <v>133</v>
      </c>
      <c r="C18" s="98"/>
      <c r="D18" s="99">
        <v>0</v>
      </c>
      <c r="E18" s="99">
        <v>0</v>
      </c>
      <c r="F18" s="99">
        <v>0</v>
      </c>
      <c r="G18" s="100">
        <v>0</v>
      </c>
      <c r="H18" s="99">
        <v>0</v>
      </c>
      <c r="I18" s="109">
        <f t="shared" si="0"/>
        <v>0</v>
      </c>
      <c r="J18" s="109">
        <f t="shared" si="1"/>
        <v>1</v>
      </c>
      <c r="K18" s="128"/>
    </row>
    <row r="19" ht="31.5" customHeight="1" spans="1:11">
      <c r="A19" s="119"/>
      <c r="B19" s="97" t="s">
        <v>98</v>
      </c>
      <c r="C19" s="98"/>
      <c r="D19" s="99">
        <v>0</v>
      </c>
      <c r="E19" s="99">
        <v>0</v>
      </c>
      <c r="F19" s="99">
        <v>0</v>
      </c>
      <c r="G19" s="100">
        <v>0</v>
      </c>
      <c r="H19" s="99">
        <v>0</v>
      </c>
      <c r="I19" s="109">
        <f t="shared" si="0"/>
        <v>0</v>
      </c>
      <c r="J19" s="109">
        <f t="shared" si="1"/>
        <v>1</v>
      </c>
      <c r="K19" s="128"/>
    </row>
    <row r="20" ht="31.5" customHeight="1" spans="1:11">
      <c r="A20" s="119"/>
      <c r="B20" s="97" t="s">
        <v>100</v>
      </c>
      <c r="C20" s="98"/>
      <c r="D20" s="99">
        <v>0</v>
      </c>
      <c r="E20" s="99">
        <v>0</v>
      </c>
      <c r="F20" s="99">
        <v>0</v>
      </c>
      <c r="G20" s="100">
        <v>0</v>
      </c>
      <c r="H20" s="99">
        <v>0</v>
      </c>
      <c r="I20" s="109">
        <f t="shared" si="0"/>
        <v>0</v>
      </c>
      <c r="J20" s="109">
        <f t="shared" si="1"/>
        <v>1</v>
      </c>
      <c r="K20" s="126"/>
    </row>
    <row r="21" ht="31.5" customHeight="1" spans="1:11">
      <c r="A21" s="119"/>
      <c r="B21" s="97" t="s">
        <v>77</v>
      </c>
      <c r="C21" s="98"/>
      <c r="D21" s="99">
        <v>71031288.74</v>
      </c>
      <c r="E21" s="99">
        <f>E6-E14</f>
        <v>71031288.74</v>
      </c>
      <c r="F21" s="99">
        <f>F6-F14</f>
        <v>-107039437.76</v>
      </c>
      <c r="G21" s="99">
        <f>G6-G14</f>
        <v>-107039437.76</v>
      </c>
      <c r="H21" s="99">
        <v>29154337.74</v>
      </c>
      <c r="I21" s="138">
        <f t="shared" si="0"/>
        <v>-1.50693362965443</v>
      </c>
      <c r="J21" s="138">
        <f t="shared" si="1"/>
        <v>-4.67147553529028</v>
      </c>
      <c r="K21" s="127"/>
    </row>
    <row r="22" ht="31.5" customHeight="1" spans="1:11">
      <c r="A22" s="119"/>
      <c r="B22" s="97" t="s">
        <v>78</v>
      </c>
      <c r="C22" s="98"/>
      <c r="D22" s="99">
        <f>D5+D21</f>
        <v>433279956.48</v>
      </c>
      <c r="E22" s="99">
        <f>E5+E21</f>
        <v>433279956.48</v>
      </c>
      <c r="F22" s="99">
        <f>F5+F21</f>
        <v>255209229.98</v>
      </c>
      <c r="G22" s="99">
        <f>G5+G21</f>
        <v>255209229.98</v>
      </c>
      <c r="H22" s="99">
        <v>237786751.14</v>
      </c>
      <c r="I22" s="138">
        <f t="shared" si="0"/>
        <v>0.589016930423783</v>
      </c>
      <c r="J22" s="138">
        <f t="shared" si="1"/>
        <v>0.0732693422004085</v>
      </c>
      <c r="K22" s="142"/>
    </row>
    <row r="23" ht="31.5" customHeight="1" spans="1:11">
      <c r="A23" s="86"/>
      <c r="B23" s="121"/>
      <c r="C23" s="122"/>
      <c r="D23" s="135"/>
      <c r="E23" s="122"/>
      <c r="F23" s="135"/>
      <c r="G23" s="122"/>
      <c r="H23" s="136"/>
      <c r="I23" s="136"/>
      <c r="J23" s="115" t="s">
        <v>143</v>
      </c>
      <c r="K23" s="140"/>
    </row>
  </sheetData>
  <mergeCells count="20">
    <mergeCell ref="B1:J1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0.393700787401575" right="0.393700787401575" top="0.393700787401575" bottom="0.393700787401575" header="0.51181" footer="0.51181"/>
  <pageSetup paperSize="9" scale="60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10" width="21.6574074074074" style="1"/>
    <col min="11" max="11" width="8" style="1" hidden="1"/>
  </cols>
  <sheetData>
    <row r="1" ht="36.75" customHeight="1" spans="1:11">
      <c r="A1" s="2"/>
      <c r="B1" s="85" t="s">
        <v>144</v>
      </c>
      <c r="C1" s="2"/>
      <c r="D1" s="85"/>
      <c r="E1" s="2"/>
      <c r="F1" s="85"/>
      <c r="G1" s="2"/>
      <c r="H1" s="85"/>
      <c r="I1" s="85"/>
      <c r="J1" s="85"/>
      <c r="K1" s="85"/>
    </row>
    <row r="2" ht="21" customHeight="1" spans="1:11">
      <c r="A2" s="86"/>
      <c r="B2" s="86"/>
      <c r="C2" s="86"/>
      <c r="D2" s="86"/>
      <c r="E2" s="86"/>
      <c r="F2" s="86"/>
      <c r="G2" s="86"/>
      <c r="H2" s="86"/>
      <c r="I2" s="41" t="s">
        <v>145</v>
      </c>
      <c r="J2" s="41"/>
      <c r="K2" s="123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2"/>
      <c r="H3" s="90"/>
      <c r="I3" s="106"/>
      <c r="J3" s="107" t="s">
        <v>52</v>
      </c>
      <c r="K3" s="137"/>
    </row>
    <row r="4" ht="39" customHeight="1" spans="1:11">
      <c r="A4" s="119"/>
      <c r="B4" s="19" t="s">
        <v>53</v>
      </c>
      <c r="C4" s="98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30" customHeight="1" spans="1:11">
      <c r="A5" s="119"/>
      <c r="B5" s="97" t="s">
        <v>61</v>
      </c>
      <c r="C5" s="98"/>
      <c r="D5" s="49">
        <v>106692943.02</v>
      </c>
      <c r="E5" s="49">
        <v>106692943.02</v>
      </c>
      <c r="F5" s="49">
        <v>106692943.02</v>
      </c>
      <c r="G5" s="49">
        <f>E5</f>
        <v>106692943.02</v>
      </c>
      <c r="H5" s="99">
        <v>77737071.65</v>
      </c>
      <c r="I5" s="24">
        <f t="shared" ref="I5:I23" si="0">IF(E5=0,0,G5/E5)</f>
        <v>1</v>
      </c>
      <c r="J5" s="109">
        <f t="shared" ref="J5:J23" si="1">IF(H5=0,1,IF(H5=0,0,(G5-H5)/ABS(H5)))</f>
        <v>0.372484720036402</v>
      </c>
      <c r="K5" s="125"/>
    </row>
    <row r="6" ht="30" customHeight="1" spans="1:11">
      <c r="A6" s="119"/>
      <c r="B6" s="97" t="s">
        <v>84</v>
      </c>
      <c r="C6" s="98"/>
      <c r="D6" s="49">
        <v>53339117</v>
      </c>
      <c r="E6" s="49">
        <v>53339117</v>
      </c>
      <c r="F6" s="49">
        <v>13910916.58</v>
      </c>
      <c r="G6" s="49">
        <f>G7+G12+G13</f>
        <v>13910916.58</v>
      </c>
      <c r="H6" s="99">
        <v>18417200.24</v>
      </c>
      <c r="I6" s="24">
        <f t="shared" si="0"/>
        <v>0.260801403592789</v>
      </c>
      <c r="J6" s="109">
        <f t="shared" si="1"/>
        <v>-0.244677996724653</v>
      </c>
      <c r="K6" s="125"/>
    </row>
    <row r="7" ht="30" customHeight="1" spans="1:11">
      <c r="A7" s="119"/>
      <c r="B7" s="97" t="s">
        <v>85</v>
      </c>
      <c r="C7" s="98"/>
      <c r="D7" s="49">
        <v>53339117</v>
      </c>
      <c r="E7" s="49">
        <v>53339117</v>
      </c>
      <c r="F7" s="49">
        <v>13910916.58</v>
      </c>
      <c r="G7" s="49">
        <f>SUM(G8:G11)</f>
        <v>13910916.58</v>
      </c>
      <c r="H7" s="99">
        <v>18417200.24</v>
      </c>
      <c r="I7" s="24">
        <f t="shared" si="0"/>
        <v>0.260801403592789</v>
      </c>
      <c r="J7" s="109">
        <f t="shared" si="1"/>
        <v>-0.244677996724653</v>
      </c>
      <c r="K7" s="126"/>
    </row>
    <row r="8" ht="30" customHeight="1" spans="1:11">
      <c r="A8" s="119"/>
      <c r="B8" s="97" t="s">
        <v>146</v>
      </c>
      <c r="C8" s="98"/>
      <c r="D8" s="49">
        <v>52189117</v>
      </c>
      <c r="E8" s="49">
        <v>52189117</v>
      </c>
      <c r="F8" s="49">
        <v>13910916.58</v>
      </c>
      <c r="G8" s="134">
        <v>13910916.58</v>
      </c>
      <c r="H8" s="99">
        <v>18416116.62</v>
      </c>
      <c r="I8" s="24">
        <f t="shared" si="0"/>
        <v>0.2665482265201</v>
      </c>
      <c r="J8" s="109">
        <f t="shared" si="1"/>
        <v>-0.244633552934136</v>
      </c>
      <c r="K8" s="125"/>
    </row>
    <row r="9" ht="30" customHeight="1" spans="1:11">
      <c r="A9" s="119"/>
      <c r="B9" s="97" t="s">
        <v>64</v>
      </c>
      <c r="C9" s="98"/>
      <c r="D9" s="49">
        <v>1150000</v>
      </c>
      <c r="E9" s="49">
        <v>1150000</v>
      </c>
      <c r="F9" s="49">
        <v>0</v>
      </c>
      <c r="G9" s="134">
        <v>0</v>
      </c>
      <c r="H9" s="99">
        <v>1083.62</v>
      </c>
      <c r="I9" s="24">
        <f t="shared" si="0"/>
        <v>0</v>
      </c>
      <c r="J9" s="109">
        <f t="shared" si="1"/>
        <v>-1</v>
      </c>
      <c r="K9" s="126"/>
    </row>
    <row r="10" ht="30" customHeight="1" spans="1:11">
      <c r="A10" s="119"/>
      <c r="B10" s="97" t="s">
        <v>65</v>
      </c>
      <c r="C10" s="98"/>
      <c r="D10" s="49">
        <v>0</v>
      </c>
      <c r="E10" s="49">
        <v>0</v>
      </c>
      <c r="F10" s="49">
        <v>0</v>
      </c>
      <c r="G10" s="134">
        <v>0</v>
      </c>
      <c r="H10" s="99">
        <v>0</v>
      </c>
      <c r="I10" s="24">
        <f t="shared" si="0"/>
        <v>0</v>
      </c>
      <c r="J10" s="109">
        <f t="shared" si="1"/>
        <v>1</v>
      </c>
      <c r="K10" s="125"/>
    </row>
    <row r="11" ht="30" customHeight="1" spans="1:11">
      <c r="A11" s="119"/>
      <c r="B11" s="97" t="s">
        <v>125</v>
      </c>
      <c r="C11" s="98"/>
      <c r="D11" s="49">
        <v>0</v>
      </c>
      <c r="E11" s="49">
        <v>0</v>
      </c>
      <c r="F11" s="49">
        <v>0</v>
      </c>
      <c r="G11" s="134">
        <v>0</v>
      </c>
      <c r="H11" s="99">
        <v>0</v>
      </c>
      <c r="I11" s="24">
        <f t="shared" si="0"/>
        <v>0</v>
      </c>
      <c r="J11" s="109">
        <f t="shared" si="1"/>
        <v>1</v>
      </c>
      <c r="K11" s="128"/>
    </row>
    <row r="12" ht="30" customHeight="1" spans="1:11">
      <c r="A12" s="119"/>
      <c r="B12" s="97" t="s">
        <v>87</v>
      </c>
      <c r="C12" s="98"/>
      <c r="D12" s="49">
        <v>0</v>
      </c>
      <c r="E12" s="49">
        <v>0</v>
      </c>
      <c r="F12" s="49">
        <v>0</v>
      </c>
      <c r="G12" s="134">
        <v>0</v>
      </c>
      <c r="H12" s="99">
        <v>0</v>
      </c>
      <c r="I12" s="24">
        <f t="shared" si="0"/>
        <v>0</v>
      </c>
      <c r="J12" s="138">
        <f t="shared" si="1"/>
        <v>1</v>
      </c>
      <c r="K12" s="128"/>
    </row>
    <row r="13" ht="30" customHeight="1" spans="1:11">
      <c r="A13" s="119"/>
      <c r="B13" s="97" t="s">
        <v>89</v>
      </c>
      <c r="C13" s="98"/>
      <c r="D13" s="49">
        <v>0</v>
      </c>
      <c r="E13" s="49">
        <v>0</v>
      </c>
      <c r="F13" s="49">
        <v>0</v>
      </c>
      <c r="G13" s="134">
        <v>0</v>
      </c>
      <c r="H13" s="99">
        <v>0</v>
      </c>
      <c r="I13" s="24">
        <f t="shared" si="0"/>
        <v>0</v>
      </c>
      <c r="J13" s="138">
        <f t="shared" si="1"/>
        <v>1</v>
      </c>
      <c r="K13" s="126"/>
    </row>
    <row r="14" ht="30" customHeight="1" spans="1:11">
      <c r="A14" s="119"/>
      <c r="B14" s="97" t="s">
        <v>91</v>
      </c>
      <c r="C14" s="98"/>
      <c r="D14" s="49">
        <v>36669723.48</v>
      </c>
      <c r="E14" s="49">
        <v>36669723.48</v>
      </c>
      <c r="F14" s="49">
        <v>14834446.29</v>
      </c>
      <c r="G14" s="49">
        <f>G15+G20+G21</f>
        <v>14834446.29</v>
      </c>
      <c r="H14" s="99">
        <v>5771087.24</v>
      </c>
      <c r="I14" s="24">
        <f t="shared" si="0"/>
        <v>0.404542082191889</v>
      </c>
      <c r="J14" s="109">
        <f t="shared" si="1"/>
        <v>1.57047687430211</v>
      </c>
      <c r="K14" s="125"/>
    </row>
    <row r="15" ht="30" customHeight="1" spans="1:11">
      <c r="A15" s="119"/>
      <c r="B15" s="97" t="s">
        <v>92</v>
      </c>
      <c r="C15" s="98"/>
      <c r="D15" s="49">
        <v>36669723.48</v>
      </c>
      <c r="E15" s="49">
        <v>36669723.48</v>
      </c>
      <c r="F15" s="49">
        <v>14834446.29</v>
      </c>
      <c r="G15" s="49">
        <f>SUM(G16:G19)</f>
        <v>14834446.29</v>
      </c>
      <c r="H15" s="99">
        <v>5771087.24</v>
      </c>
      <c r="I15" s="24">
        <f t="shared" si="0"/>
        <v>0.404542082191889</v>
      </c>
      <c r="J15" s="109">
        <f t="shared" si="1"/>
        <v>1.57047687430211</v>
      </c>
      <c r="K15" s="126"/>
    </row>
    <row r="16" ht="30" customHeight="1" spans="1:11">
      <c r="A16" s="119"/>
      <c r="B16" s="97" t="s">
        <v>147</v>
      </c>
      <c r="C16" s="98"/>
      <c r="D16" s="49">
        <v>36476443.48</v>
      </c>
      <c r="E16" s="49">
        <v>36476443.48</v>
      </c>
      <c r="F16" s="49">
        <v>14834446.29</v>
      </c>
      <c r="G16" s="134">
        <v>14834446.29</v>
      </c>
      <c r="H16" s="99">
        <v>5766687.24</v>
      </c>
      <c r="I16" s="24">
        <f t="shared" si="0"/>
        <v>0.406685654486401</v>
      </c>
      <c r="J16" s="109">
        <f t="shared" si="1"/>
        <v>1.57243815601832</v>
      </c>
      <c r="K16" s="125"/>
    </row>
    <row r="17" ht="30" customHeight="1" spans="1:11">
      <c r="A17" s="119"/>
      <c r="B17" s="97" t="s">
        <v>148</v>
      </c>
      <c r="C17" s="98"/>
      <c r="D17" s="49">
        <v>12200</v>
      </c>
      <c r="E17" s="49">
        <v>12200</v>
      </c>
      <c r="F17" s="49">
        <v>0</v>
      </c>
      <c r="G17" s="134">
        <v>0</v>
      </c>
      <c r="H17" s="99">
        <v>4400</v>
      </c>
      <c r="I17" s="24">
        <f t="shared" si="0"/>
        <v>0</v>
      </c>
      <c r="J17" s="109">
        <f t="shared" si="1"/>
        <v>-1</v>
      </c>
      <c r="K17" s="128"/>
    </row>
    <row r="18" ht="30" customHeight="1" spans="1:11">
      <c r="A18" s="119"/>
      <c r="B18" s="97" t="s">
        <v>149</v>
      </c>
      <c r="C18" s="98"/>
      <c r="D18" s="49">
        <v>181080</v>
      </c>
      <c r="E18" s="49">
        <v>181080</v>
      </c>
      <c r="F18" s="49">
        <v>0</v>
      </c>
      <c r="G18" s="134">
        <v>0</v>
      </c>
      <c r="H18" s="99">
        <v>0</v>
      </c>
      <c r="I18" s="24">
        <f t="shared" si="0"/>
        <v>0</v>
      </c>
      <c r="J18" s="109">
        <f t="shared" si="1"/>
        <v>1</v>
      </c>
      <c r="K18" s="128"/>
    </row>
    <row r="19" ht="30" customHeight="1" spans="1:11">
      <c r="A19" s="119"/>
      <c r="B19" s="97" t="s">
        <v>96</v>
      </c>
      <c r="C19" s="98"/>
      <c r="D19" s="49">
        <v>0</v>
      </c>
      <c r="E19" s="49">
        <v>0</v>
      </c>
      <c r="F19" s="49">
        <v>0</v>
      </c>
      <c r="G19" s="134">
        <v>0</v>
      </c>
      <c r="H19" s="99">
        <v>0</v>
      </c>
      <c r="I19" s="24">
        <f t="shared" si="0"/>
        <v>0</v>
      </c>
      <c r="J19" s="109">
        <f t="shared" si="1"/>
        <v>1</v>
      </c>
      <c r="K19" s="128"/>
    </row>
    <row r="20" ht="30" customHeight="1" spans="1:11">
      <c r="A20" s="119"/>
      <c r="B20" s="97" t="s">
        <v>98</v>
      </c>
      <c r="C20" s="98"/>
      <c r="D20" s="49">
        <v>0</v>
      </c>
      <c r="E20" s="49">
        <v>0</v>
      </c>
      <c r="F20" s="49">
        <v>0</v>
      </c>
      <c r="G20" s="134">
        <v>0</v>
      </c>
      <c r="H20" s="99">
        <v>0</v>
      </c>
      <c r="I20" s="24">
        <f t="shared" si="0"/>
        <v>0</v>
      </c>
      <c r="J20" s="109">
        <f t="shared" si="1"/>
        <v>1</v>
      </c>
      <c r="K20" s="128"/>
    </row>
    <row r="21" ht="30" customHeight="1" spans="1:11">
      <c r="A21" s="119"/>
      <c r="B21" s="97" t="s">
        <v>100</v>
      </c>
      <c r="C21" s="98"/>
      <c r="D21" s="49">
        <v>0</v>
      </c>
      <c r="E21" s="49">
        <v>0</v>
      </c>
      <c r="F21" s="49">
        <v>0</v>
      </c>
      <c r="G21" s="134">
        <v>0</v>
      </c>
      <c r="H21" s="99">
        <v>0</v>
      </c>
      <c r="I21" s="24">
        <f t="shared" si="0"/>
        <v>0</v>
      </c>
      <c r="J21" s="109">
        <f t="shared" si="1"/>
        <v>1</v>
      </c>
      <c r="K21" s="126"/>
    </row>
    <row r="22" ht="30" customHeight="1" spans="1:11">
      <c r="A22" s="119"/>
      <c r="B22" s="97" t="s">
        <v>77</v>
      </c>
      <c r="C22" s="98"/>
      <c r="D22" s="49">
        <v>16669393.52</v>
      </c>
      <c r="E22" s="49">
        <v>16669393.52</v>
      </c>
      <c r="F22" s="49">
        <f>F6-F14</f>
        <v>-923529.709999999</v>
      </c>
      <c r="G22" s="49">
        <f>G6-G14</f>
        <v>-923529.709999999</v>
      </c>
      <c r="H22" s="99">
        <v>12646113</v>
      </c>
      <c r="I22" s="24">
        <f t="shared" si="0"/>
        <v>-0.0554027180948092</v>
      </c>
      <c r="J22" s="109">
        <f t="shared" si="1"/>
        <v>-1.07302874092616</v>
      </c>
      <c r="K22" s="125"/>
    </row>
    <row r="23" ht="30" customHeight="1" spans="1:11">
      <c r="A23" s="119"/>
      <c r="B23" s="97" t="s">
        <v>78</v>
      </c>
      <c r="C23" s="98"/>
      <c r="D23" s="49">
        <f>D5+D22</f>
        <v>123362336.54</v>
      </c>
      <c r="E23" s="49">
        <f>E5+E22</f>
        <v>123362336.54</v>
      </c>
      <c r="F23" s="49">
        <f>F5+F22</f>
        <v>105769413.31</v>
      </c>
      <c r="G23" s="49">
        <f>G5+G22</f>
        <v>105769413.31</v>
      </c>
      <c r="H23" s="99">
        <v>90383184.65</v>
      </c>
      <c r="I23" s="24">
        <f t="shared" si="0"/>
        <v>0.857388213263166</v>
      </c>
      <c r="J23" s="109">
        <f t="shared" si="1"/>
        <v>0.170233309653578</v>
      </c>
      <c r="K23" s="139"/>
    </row>
    <row r="24" ht="15" customHeight="1" spans="1:11">
      <c r="A24" s="86"/>
      <c r="B24" s="121"/>
      <c r="C24" s="122"/>
      <c r="D24" s="135"/>
      <c r="E24" s="122"/>
      <c r="F24" s="135"/>
      <c r="G24" s="122"/>
      <c r="H24" s="136"/>
      <c r="I24" s="136"/>
      <c r="J24" s="115" t="s">
        <v>150</v>
      </c>
      <c r="K24" s="140"/>
    </row>
  </sheetData>
  <mergeCells count="23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2" width="17.2037037037037" style="1"/>
    <col min="3" max="3" width="17.3518518518519" style="1"/>
    <col min="4" max="8" width="21.5092592592593" style="1"/>
    <col min="9" max="9" width="17.7777777777778" style="1"/>
    <col min="10" max="10" width="19.6481481481481" style="1"/>
    <col min="11" max="11" width="8" style="1" hidden="1"/>
  </cols>
  <sheetData>
    <row r="1" ht="36.75" customHeight="1" spans="1:11">
      <c r="A1" s="2"/>
      <c r="B1" s="85" t="s">
        <v>151</v>
      </c>
      <c r="C1" s="2"/>
      <c r="D1" s="85"/>
      <c r="E1" s="2"/>
      <c r="F1" s="85"/>
      <c r="G1" s="2"/>
      <c r="H1" s="85"/>
      <c r="I1" s="85"/>
      <c r="J1" s="85"/>
      <c r="K1" s="85"/>
    </row>
    <row r="2" ht="18.75" customHeight="1" spans="1:11">
      <c r="A2" s="86"/>
      <c r="B2" s="86"/>
      <c r="C2" s="86"/>
      <c r="D2" s="86"/>
      <c r="E2" s="86"/>
      <c r="F2" s="117"/>
      <c r="G2" s="86"/>
      <c r="H2" s="86"/>
      <c r="I2" s="41" t="s">
        <v>152</v>
      </c>
      <c r="J2" s="41"/>
      <c r="K2" s="123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2"/>
      <c r="H3" s="90"/>
      <c r="I3" s="106"/>
      <c r="J3" s="107" t="s">
        <v>83</v>
      </c>
      <c r="K3" s="7"/>
    </row>
    <row r="4" ht="39" customHeight="1" spans="1:11">
      <c r="A4" s="118"/>
      <c r="B4" s="19" t="s">
        <v>53</v>
      </c>
      <c r="C4" s="94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27" customHeight="1" spans="1:11">
      <c r="A5" s="119"/>
      <c r="B5" s="97" t="s">
        <v>61</v>
      </c>
      <c r="C5" s="98"/>
      <c r="D5" s="99">
        <v>228537527.79</v>
      </c>
      <c r="E5" s="99">
        <v>228537527.79</v>
      </c>
      <c r="F5" s="99">
        <v>228537527.79</v>
      </c>
      <c r="G5" s="99">
        <f>E5</f>
        <v>228537527.79</v>
      </c>
      <c r="H5" s="49">
        <v>212374854.03</v>
      </c>
      <c r="I5" s="109">
        <f t="shared" ref="I5:I30" si="0">IF(E5=0,0,G5/E5)</f>
        <v>1</v>
      </c>
      <c r="J5" s="109">
        <f t="shared" ref="J5:J30" si="1">IF(H5=0,1,IF(H5=0,0,(G5-H5)/ABS(H5)))</f>
        <v>0.0761044608309271</v>
      </c>
      <c r="K5" s="125"/>
    </row>
    <row r="6" ht="27" customHeight="1" spans="1:11">
      <c r="A6" s="119"/>
      <c r="B6" s="97" t="s">
        <v>84</v>
      </c>
      <c r="C6" s="98"/>
      <c r="D6" s="99">
        <v>27650405.24</v>
      </c>
      <c r="E6" s="99">
        <v>27650405.24</v>
      </c>
      <c r="F6" s="99">
        <v>10208755.88</v>
      </c>
      <c r="G6" s="99">
        <f>G7+G13+G14</f>
        <v>10208755.88</v>
      </c>
      <c r="H6" s="49">
        <v>8727744.87</v>
      </c>
      <c r="I6" s="109">
        <f t="shared" si="0"/>
        <v>0.369208183076886</v>
      </c>
      <c r="J6" s="109">
        <f t="shared" si="1"/>
        <v>0.1696899980533</v>
      </c>
      <c r="K6" s="125"/>
    </row>
    <row r="7" ht="24.75" customHeight="1" spans="1:11">
      <c r="A7" s="119"/>
      <c r="B7" s="97" t="s">
        <v>85</v>
      </c>
      <c r="C7" s="98"/>
      <c r="D7" s="99">
        <v>27280405.24</v>
      </c>
      <c r="E7" s="99">
        <v>27280405.24</v>
      </c>
      <c r="F7" s="99">
        <v>10208755.88</v>
      </c>
      <c r="G7" s="99">
        <f>SUM(G8:G12)</f>
        <v>10208755.88</v>
      </c>
      <c r="H7" s="49">
        <v>8727744.87</v>
      </c>
      <c r="I7" s="109">
        <f t="shared" si="0"/>
        <v>0.374215697684409</v>
      </c>
      <c r="J7" s="109">
        <f t="shared" si="1"/>
        <v>0.1696899980533</v>
      </c>
      <c r="K7" s="126"/>
    </row>
    <row r="8" ht="27" customHeight="1" spans="1:11">
      <c r="A8" s="119"/>
      <c r="B8" s="97" t="s">
        <v>153</v>
      </c>
      <c r="C8" s="98"/>
      <c r="D8" s="99">
        <v>23541042.24</v>
      </c>
      <c r="E8" s="99">
        <v>23541042.24</v>
      </c>
      <c r="F8" s="99">
        <v>9988885.37</v>
      </c>
      <c r="G8" s="100">
        <v>9988885.37</v>
      </c>
      <c r="H8" s="49">
        <v>5379921.4</v>
      </c>
      <c r="I8" s="109">
        <f t="shared" si="0"/>
        <v>0.424317889928734</v>
      </c>
      <c r="J8" s="109">
        <f t="shared" si="1"/>
        <v>0.856697268848574</v>
      </c>
      <c r="K8" s="127"/>
    </row>
    <row r="9" ht="25.5" customHeight="1" spans="1:11">
      <c r="A9" s="119"/>
      <c r="B9" s="97" t="s">
        <v>64</v>
      </c>
      <c r="C9" s="98"/>
      <c r="D9" s="99">
        <v>3038100</v>
      </c>
      <c r="E9" s="99">
        <v>3038100</v>
      </c>
      <c r="F9" s="99">
        <v>0</v>
      </c>
      <c r="G9" s="100">
        <v>0</v>
      </c>
      <c r="H9" s="49">
        <v>2979780.47</v>
      </c>
      <c r="I9" s="109">
        <f t="shared" si="0"/>
        <v>0</v>
      </c>
      <c r="J9" s="109">
        <f t="shared" si="1"/>
        <v>-1</v>
      </c>
      <c r="K9" s="126"/>
    </row>
    <row r="10" ht="27" customHeight="1" spans="1:11">
      <c r="A10" s="119"/>
      <c r="B10" s="97" t="s">
        <v>65</v>
      </c>
      <c r="C10" s="98"/>
      <c r="D10" s="99">
        <v>0</v>
      </c>
      <c r="E10" s="99">
        <v>0</v>
      </c>
      <c r="F10" s="99">
        <v>0</v>
      </c>
      <c r="G10" s="100">
        <v>0</v>
      </c>
      <c r="H10" s="49">
        <v>0</v>
      </c>
      <c r="I10" s="109">
        <f t="shared" si="0"/>
        <v>0</v>
      </c>
      <c r="J10" s="109">
        <f t="shared" si="1"/>
        <v>1</v>
      </c>
      <c r="K10" s="127"/>
    </row>
    <row r="11" ht="27" customHeight="1" spans="1:11">
      <c r="A11" s="119"/>
      <c r="B11" s="97" t="s">
        <v>125</v>
      </c>
      <c r="C11" s="98"/>
      <c r="D11" s="99">
        <v>0</v>
      </c>
      <c r="E11" s="99">
        <v>0</v>
      </c>
      <c r="F11" s="99">
        <v>0</v>
      </c>
      <c r="G11" s="100">
        <v>0</v>
      </c>
      <c r="H11" s="49">
        <v>0</v>
      </c>
      <c r="I11" s="109">
        <f t="shared" si="0"/>
        <v>0</v>
      </c>
      <c r="J11" s="109">
        <f t="shared" si="1"/>
        <v>1</v>
      </c>
      <c r="K11" s="128"/>
    </row>
    <row r="12" ht="27" customHeight="1" spans="1:11">
      <c r="A12" s="119"/>
      <c r="B12" s="97" t="s">
        <v>126</v>
      </c>
      <c r="C12" s="98"/>
      <c r="D12" s="99">
        <v>701263</v>
      </c>
      <c r="E12" s="99">
        <v>701263</v>
      </c>
      <c r="F12" s="99">
        <v>219870.51</v>
      </c>
      <c r="G12" s="100">
        <v>219870.51</v>
      </c>
      <c r="H12" s="49">
        <v>368043</v>
      </c>
      <c r="I12" s="109">
        <f t="shared" si="0"/>
        <v>0.313535021810647</v>
      </c>
      <c r="J12" s="109">
        <f t="shared" si="1"/>
        <v>-0.402595593449678</v>
      </c>
      <c r="K12" s="128"/>
    </row>
    <row r="13" ht="27" customHeight="1" spans="1:11">
      <c r="A13" s="119"/>
      <c r="B13" s="97" t="s">
        <v>87</v>
      </c>
      <c r="C13" s="98"/>
      <c r="D13" s="99">
        <v>370000</v>
      </c>
      <c r="E13" s="99">
        <v>370000</v>
      </c>
      <c r="F13" s="99">
        <v>0</v>
      </c>
      <c r="G13" s="100">
        <v>0</v>
      </c>
      <c r="H13" s="49">
        <v>0</v>
      </c>
      <c r="I13" s="109">
        <f t="shared" si="0"/>
        <v>0</v>
      </c>
      <c r="J13" s="109">
        <f t="shared" si="1"/>
        <v>1</v>
      </c>
      <c r="K13" s="128"/>
    </row>
    <row r="14" ht="27" customHeight="1" spans="1:11">
      <c r="A14" s="119"/>
      <c r="B14" s="97" t="s">
        <v>89</v>
      </c>
      <c r="C14" s="98"/>
      <c r="D14" s="99">
        <v>0</v>
      </c>
      <c r="E14" s="99">
        <v>0</v>
      </c>
      <c r="F14" s="99">
        <v>0</v>
      </c>
      <c r="G14" s="100">
        <v>0</v>
      </c>
      <c r="H14" s="49">
        <v>0</v>
      </c>
      <c r="I14" s="109">
        <f t="shared" si="0"/>
        <v>0</v>
      </c>
      <c r="J14" s="109">
        <f t="shared" si="1"/>
        <v>1</v>
      </c>
      <c r="K14" s="126"/>
    </row>
    <row r="15" ht="27" customHeight="1" spans="1:11">
      <c r="A15" s="119"/>
      <c r="B15" s="97" t="s">
        <v>91</v>
      </c>
      <c r="C15" s="98"/>
      <c r="D15" s="99">
        <v>17458664.44</v>
      </c>
      <c r="E15" s="99">
        <v>17458664.44</v>
      </c>
      <c r="F15" s="99">
        <v>5197822.05</v>
      </c>
      <c r="G15" s="99">
        <f>G16+G27+G28</f>
        <v>5197822.05</v>
      </c>
      <c r="H15" s="49">
        <v>2500848.25</v>
      </c>
      <c r="I15" s="109">
        <f t="shared" si="0"/>
        <v>0.297721630876365</v>
      </c>
      <c r="J15" s="109">
        <f t="shared" si="1"/>
        <v>1.07842361086883</v>
      </c>
      <c r="K15" s="127"/>
    </row>
    <row r="16" ht="27" customHeight="1" spans="1:11">
      <c r="A16" s="119"/>
      <c r="B16" s="97" t="s">
        <v>92</v>
      </c>
      <c r="C16" s="98"/>
      <c r="D16" s="99">
        <v>16328664.44</v>
      </c>
      <c r="E16" s="99">
        <v>16328664.44</v>
      </c>
      <c r="F16" s="99">
        <v>5197822.05</v>
      </c>
      <c r="G16" s="99">
        <f>SUM(G17:G26)</f>
        <v>5197822.05</v>
      </c>
      <c r="H16" s="49">
        <v>2500848.25</v>
      </c>
      <c r="I16" s="109">
        <f t="shared" si="0"/>
        <v>0.318324996456354</v>
      </c>
      <c r="J16" s="109">
        <f t="shared" si="1"/>
        <v>1.07842361086883</v>
      </c>
      <c r="K16" s="126"/>
    </row>
    <row r="17" ht="27" customHeight="1" spans="1:11">
      <c r="A17" s="119"/>
      <c r="B17" s="97" t="s">
        <v>154</v>
      </c>
      <c r="C17" s="98"/>
      <c r="D17" s="99">
        <v>5524003.8</v>
      </c>
      <c r="E17" s="99">
        <v>5524003.8</v>
      </c>
      <c r="F17" s="99">
        <v>1842355.7</v>
      </c>
      <c r="G17" s="100">
        <v>1842355.7</v>
      </c>
      <c r="H17" s="49">
        <v>914483</v>
      </c>
      <c r="I17" s="109">
        <f t="shared" si="0"/>
        <v>0.333518181142453</v>
      </c>
      <c r="J17" s="109">
        <f t="shared" si="1"/>
        <v>1.01464182494371</v>
      </c>
      <c r="K17" s="127"/>
    </row>
    <row r="18" ht="38.25" customHeight="1" spans="1:11">
      <c r="A18" s="119"/>
      <c r="B18" s="18" t="s">
        <v>155</v>
      </c>
      <c r="C18" s="120"/>
      <c r="D18" s="99">
        <v>870960.64</v>
      </c>
      <c r="E18" s="99">
        <v>870960.64</v>
      </c>
      <c r="F18" s="99">
        <v>301688</v>
      </c>
      <c r="G18" s="100">
        <v>301688</v>
      </c>
      <c r="H18" s="49">
        <v>192664</v>
      </c>
      <c r="I18" s="109">
        <f t="shared" si="0"/>
        <v>0.346385342970263</v>
      </c>
      <c r="J18" s="109">
        <f t="shared" si="1"/>
        <v>0.565876344309264</v>
      </c>
      <c r="K18" s="128"/>
    </row>
    <row r="19" ht="27" customHeight="1" spans="1:11">
      <c r="A19" s="119"/>
      <c r="B19" s="97" t="s">
        <v>95</v>
      </c>
      <c r="C19" s="98"/>
      <c r="D19" s="99">
        <v>20000</v>
      </c>
      <c r="E19" s="99">
        <v>20000</v>
      </c>
      <c r="F19" s="99">
        <v>0</v>
      </c>
      <c r="G19" s="100">
        <v>0</v>
      </c>
      <c r="H19" s="49">
        <v>0</v>
      </c>
      <c r="I19" s="109">
        <f t="shared" si="0"/>
        <v>0</v>
      </c>
      <c r="J19" s="109">
        <f t="shared" si="1"/>
        <v>1</v>
      </c>
      <c r="K19" s="128"/>
    </row>
    <row r="20" ht="27" customHeight="1" spans="1:11">
      <c r="A20" s="119"/>
      <c r="B20" s="97" t="s">
        <v>156</v>
      </c>
      <c r="C20" s="98"/>
      <c r="D20" s="99">
        <v>0</v>
      </c>
      <c r="E20" s="99">
        <v>0</v>
      </c>
      <c r="F20" s="99">
        <v>0</v>
      </c>
      <c r="G20" s="100">
        <v>0</v>
      </c>
      <c r="H20" s="49">
        <v>0</v>
      </c>
      <c r="I20" s="109">
        <f t="shared" si="0"/>
        <v>0</v>
      </c>
      <c r="J20" s="109">
        <f t="shared" si="1"/>
        <v>1</v>
      </c>
      <c r="K20" s="128"/>
    </row>
    <row r="21" ht="27" customHeight="1" spans="1:11">
      <c r="A21" s="119"/>
      <c r="B21" s="97" t="s">
        <v>157</v>
      </c>
      <c r="C21" s="98"/>
      <c r="D21" s="99">
        <v>0</v>
      </c>
      <c r="E21" s="99">
        <v>0</v>
      </c>
      <c r="F21" s="99">
        <v>0</v>
      </c>
      <c r="G21" s="100">
        <v>0</v>
      </c>
      <c r="H21" s="49">
        <v>0</v>
      </c>
      <c r="I21" s="109">
        <f t="shared" si="0"/>
        <v>0</v>
      </c>
      <c r="J21" s="109">
        <f t="shared" si="1"/>
        <v>1</v>
      </c>
      <c r="K21" s="128"/>
    </row>
    <row r="22" ht="27" customHeight="1" spans="1:11">
      <c r="A22" s="119"/>
      <c r="B22" s="97" t="s">
        <v>158</v>
      </c>
      <c r="C22" s="98"/>
      <c r="D22" s="99">
        <v>3433700</v>
      </c>
      <c r="E22" s="99">
        <v>3433700</v>
      </c>
      <c r="F22" s="99">
        <v>1295088.54</v>
      </c>
      <c r="G22" s="100">
        <v>1295088.54</v>
      </c>
      <c r="H22" s="49">
        <v>0</v>
      </c>
      <c r="I22" s="109">
        <f t="shared" si="0"/>
        <v>0.377169974080438</v>
      </c>
      <c r="J22" s="109">
        <f t="shared" si="1"/>
        <v>1</v>
      </c>
      <c r="K22" s="128"/>
    </row>
    <row r="23" ht="27" customHeight="1" spans="1:11">
      <c r="A23" s="119"/>
      <c r="B23" s="97" t="s">
        <v>159</v>
      </c>
      <c r="C23" s="98"/>
      <c r="D23" s="99">
        <v>300000</v>
      </c>
      <c r="E23" s="99">
        <v>300000</v>
      </c>
      <c r="F23" s="99">
        <v>279450</v>
      </c>
      <c r="G23" s="100">
        <v>279450</v>
      </c>
      <c r="H23" s="49">
        <v>0</v>
      </c>
      <c r="I23" s="109">
        <f t="shared" si="0"/>
        <v>0.9315</v>
      </c>
      <c r="J23" s="109">
        <f t="shared" si="1"/>
        <v>1</v>
      </c>
      <c r="K23" s="86"/>
    </row>
    <row r="24" ht="27" customHeight="1" spans="1:11">
      <c r="A24" s="119"/>
      <c r="B24" s="97" t="s">
        <v>160</v>
      </c>
      <c r="C24" s="98"/>
      <c r="D24" s="99">
        <v>6180000</v>
      </c>
      <c r="E24" s="99">
        <v>6180000</v>
      </c>
      <c r="F24" s="99">
        <v>0</v>
      </c>
      <c r="G24" s="100">
        <v>0</v>
      </c>
      <c r="H24" s="49">
        <v>1393701.25</v>
      </c>
      <c r="I24" s="109">
        <f t="shared" si="0"/>
        <v>0</v>
      </c>
      <c r="J24" s="109">
        <f t="shared" si="1"/>
        <v>-1</v>
      </c>
      <c r="K24" s="128"/>
    </row>
    <row r="25" ht="27" customHeight="1" spans="1:11">
      <c r="A25" s="119"/>
      <c r="B25" s="97" t="s">
        <v>161</v>
      </c>
      <c r="C25" s="98"/>
      <c r="D25" s="99">
        <v>0</v>
      </c>
      <c r="E25" s="99">
        <v>0</v>
      </c>
      <c r="F25" s="99">
        <v>1479239.81</v>
      </c>
      <c r="G25" s="100">
        <v>1479239.81</v>
      </c>
      <c r="H25" s="49">
        <v>0</v>
      </c>
      <c r="I25" s="109">
        <f t="shared" si="0"/>
        <v>0</v>
      </c>
      <c r="J25" s="109">
        <f t="shared" si="1"/>
        <v>1</v>
      </c>
      <c r="K25" s="128"/>
    </row>
    <row r="26" ht="27" customHeight="1" spans="1:11">
      <c r="A26" s="119"/>
      <c r="B26" s="97" t="s">
        <v>162</v>
      </c>
      <c r="C26" s="98"/>
      <c r="D26" s="99">
        <v>0</v>
      </c>
      <c r="E26" s="99">
        <v>0</v>
      </c>
      <c r="F26" s="99">
        <v>0</v>
      </c>
      <c r="G26" s="100">
        <v>0</v>
      </c>
      <c r="H26" s="49">
        <v>0</v>
      </c>
      <c r="I26" s="109">
        <f t="shared" si="0"/>
        <v>0</v>
      </c>
      <c r="J26" s="109">
        <f t="shared" si="1"/>
        <v>1</v>
      </c>
      <c r="K26" s="129"/>
    </row>
    <row r="27" ht="27" customHeight="1" spans="1:11">
      <c r="A27" s="119"/>
      <c r="B27" s="97" t="s">
        <v>98</v>
      </c>
      <c r="C27" s="98"/>
      <c r="D27" s="99">
        <v>0</v>
      </c>
      <c r="E27" s="99">
        <v>0</v>
      </c>
      <c r="F27" s="99">
        <v>0</v>
      </c>
      <c r="G27" s="100">
        <v>0</v>
      </c>
      <c r="H27" s="49">
        <v>0</v>
      </c>
      <c r="I27" s="109">
        <f t="shared" si="0"/>
        <v>0</v>
      </c>
      <c r="J27" s="109">
        <f t="shared" si="1"/>
        <v>1</v>
      </c>
      <c r="K27" s="98"/>
    </row>
    <row r="28" ht="27" customHeight="1" spans="1:11">
      <c r="A28" s="119"/>
      <c r="B28" s="97" t="s">
        <v>100</v>
      </c>
      <c r="C28" s="98"/>
      <c r="D28" s="99">
        <v>1130000</v>
      </c>
      <c r="E28" s="99">
        <v>1130000</v>
      </c>
      <c r="F28" s="99">
        <v>0</v>
      </c>
      <c r="G28" s="100">
        <v>0</v>
      </c>
      <c r="H28" s="49">
        <v>0</v>
      </c>
      <c r="I28" s="109">
        <f t="shared" si="0"/>
        <v>0</v>
      </c>
      <c r="J28" s="109">
        <f t="shared" si="1"/>
        <v>1</v>
      </c>
      <c r="K28" s="130"/>
    </row>
    <row r="29" ht="27" customHeight="1" spans="1:11">
      <c r="A29" s="119"/>
      <c r="B29" s="97" t="s">
        <v>77</v>
      </c>
      <c r="C29" s="98"/>
      <c r="D29" s="99">
        <v>10191740.8</v>
      </c>
      <c r="E29" s="99">
        <v>10191740.8</v>
      </c>
      <c r="F29" s="99">
        <f>F6-F15</f>
        <v>5010933.83</v>
      </c>
      <c r="G29" s="99">
        <f>G6-G15</f>
        <v>5010933.83</v>
      </c>
      <c r="H29" s="49">
        <v>6226896.62</v>
      </c>
      <c r="I29" s="109">
        <f t="shared" si="0"/>
        <v>0.491666137152938</v>
      </c>
      <c r="J29" s="109">
        <f t="shared" si="1"/>
        <v>-0.195275891700929</v>
      </c>
      <c r="K29" s="130"/>
    </row>
    <row r="30" ht="27" customHeight="1" spans="1:11">
      <c r="A30" s="119"/>
      <c r="B30" s="97" t="s">
        <v>78</v>
      </c>
      <c r="C30" s="98"/>
      <c r="D30" s="99">
        <f>D5+D29</f>
        <v>238729268.59</v>
      </c>
      <c r="E30" s="99">
        <f>E5+E29</f>
        <v>238729268.59</v>
      </c>
      <c r="F30" s="99">
        <f>F5+F29</f>
        <v>233548461.62</v>
      </c>
      <c r="G30" s="99">
        <f>G5+G29</f>
        <v>233548461.62</v>
      </c>
      <c r="H30" s="49">
        <v>218601750.65</v>
      </c>
      <c r="I30" s="109">
        <f t="shared" si="0"/>
        <v>0.978298400524581</v>
      </c>
      <c r="J30" s="109">
        <f t="shared" si="1"/>
        <v>0.0683741595186534</v>
      </c>
      <c r="K30" s="131"/>
    </row>
    <row r="31" ht="18.75" customHeight="1" spans="1:11">
      <c r="A31" s="86"/>
      <c r="B31" s="121"/>
      <c r="C31" s="122"/>
      <c r="D31" s="122"/>
      <c r="E31" s="122"/>
      <c r="F31" s="122"/>
      <c r="G31" s="122"/>
      <c r="H31" s="122"/>
      <c r="I31" s="122"/>
      <c r="J31" s="132" t="s">
        <v>163</v>
      </c>
      <c r="K31" s="133"/>
    </row>
  </sheetData>
  <mergeCells count="30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1.18110236220472" right="1.18110236220472" top="0.393700787401575" bottom="0.393700787401575" header="0.51181" footer="0.51181"/>
  <pageSetup paperSize="9" scale="60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10" width="21.5092592592593" style="1"/>
    <col min="11" max="11" width="8" style="1" hidden="1"/>
  </cols>
  <sheetData>
    <row r="1" ht="36.75" customHeight="1" spans="1:11">
      <c r="A1" s="2"/>
      <c r="B1" s="85" t="s">
        <v>164</v>
      </c>
      <c r="C1" s="2"/>
      <c r="D1" s="85"/>
      <c r="E1" s="2"/>
      <c r="F1" s="85"/>
      <c r="G1" s="2"/>
      <c r="H1" s="85"/>
      <c r="I1" s="85"/>
      <c r="J1" s="85"/>
      <c r="K1" s="85"/>
    </row>
    <row r="2" ht="21" customHeight="1" spans="1:11">
      <c r="A2" s="2"/>
      <c r="B2" s="86"/>
      <c r="C2" s="86"/>
      <c r="D2" s="86"/>
      <c r="E2" s="86"/>
      <c r="F2" s="86"/>
      <c r="G2" s="86"/>
      <c r="H2" s="86"/>
      <c r="I2" s="41" t="s">
        <v>165</v>
      </c>
      <c r="J2" s="41"/>
      <c r="K2" s="105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2"/>
      <c r="H3" s="90"/>
      <c r="I3" s="106"/>
      <c r="J3" s="107" t="s">
        <v>52</v>
      </c>
      <c r="K3" s="7"/>
    </row>
    <row r="4" ht="39.75" customHeight="1" spans="1:11">
      <c r="A4" s="93"/>
      <c r="B4" s="19" t="s">
        <v>53</v>
      </c>
      <c r="C4" s="94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08"/>
    </row>
    <row r="5" ht="32.25" customHeight="1" spans="1:11">
      <c r="A5" s="96"/>
      <c r="B5" s="97" t="s">
        <v>61</v>
      </c>
      <c r="C5" s="98"/>
      <c r="D5" s="99">
        <v>49084733.54</v>
      </c>
      <c r="E5" s="99">
        <v>49084733.54</v>
      </c>
      <c r="F5" s="99">
        <v>49084733.54</v>
      </c>
      <c r="G5" s="99">
        <f>E5</f>
        <v>49084733.54</v>
      </c>
      <c r="H5" s="99">
        <v>36878239.83</v>
      </c>
      <c r="I5" s="109">
        <f t="shared" ref="I5:I22" si="0">IF(E5=0,0,G5/E5)</f>
        <v>1</v>
      </c>
      <c r="J5" s="109">
        <f t="shared" ref="J5:J22" si="1">IF(H5=0,1,IF(H5=0,0,(G5-H5)/ABS(H5)))</f>
        <v>0.330994477129848</v>
      </c>
      <c r="K5" s="110"/>
    </row>
    <row r="6" ht="32.25" customHeight="1" spans="1:11">
      <c r="A6" s="96"/>
      <c r="B6" s="97" t="s">
        <v>84</v>
      </c>
      <c r="C6" s="98"/>
      <c r="D6" s="99">
        <v>38100302.96</v>
      </c>
      <c r="E6" s="99">
        <v>38100302.96</v>
      </c>
      <c r="F6" s="99">
        <v>10346522.04</v>
      </c>
      <c r="G6" s="99">
        <f>G7+G12+G13</f>
        <v>10346522.04</v>
      </c>
      <c r="H6" s="99">
        <v>10258196.81</v>
      </c>
      <c r="I6" s="109">
        <f t="shared" si="0"/>
        <v>0.271560098901639</v>
      </c>
      <c r="J6" s="109">
        <f t="shared" si="1"/>
        <v>0.00861021012132429</v>
      </c>
      <c r="K6" s="110"/>
    </row>
    <row r="7" ht="32.25" customHeight="1" spans="1:11">
      <c r="A7" s="96"/>
      <c r="B7" s="97" t="s">
        <v>85</v>
      </c>
      <c r="C7" s="98"/>
      <c r="D7" s="99">
        <v>38100302.96</v>
      </c>
      <c r="E7" s="99">
        <v>38100302.96</v>
      </c>
      <c r="F7" s="99">
        <v>10346522.04</v>
      </c>
      <c r="G7" s="99">
        <f>SUM(G8:G11)</f>
        <v>10346522.04</v>
      </c>
      <c r="H7" s="99">
        <v>10258196.81</v>
      </c>
      <c r="I7" s="109">
        <f t="shared" si="0"/>
        <v>0.271560098901639</v>
      </c>
      <c r="J7" s="109">
        <f t="shared" si="1"/>
        <v>0.00861021012132429</v>
      </c>
      <c r="K7" s="111"/>
    </row>
    <row r="8" ht="32.25" customHeight="1" spans="1:11">
      <c r="A8" s="96"/>
      <c r="B8" s="97" t="s">
        <v>166</v>
      </c>
      <c r="C8" s="98"/>
      <c r="D8" s="99">
        <v>37550302.96</v>
      </c>
      <c r="E8" s="99">
        <v>37550302.96</v>
      </c>
      <c r="F8" s="99">
        <v>10345871.67</v>
      </c>
      <c r="G8" s="100">
        <v>10345871.67</v>
      </c>
      <c r="H8" s="99">
        <v>10258196.81</v>
      </c>
      <c r="I8" s="109">
        <f t="shared" si="0"/>
        <v>0.275520324856521</v>
      </c>
      <c r="J8" s="109">
        <f t="shared" si="1"/>
        <v>0.00854681008991086</v>
      </c>
      <c r="K8" s="112"/>
    </row>
    <row r="9" ht="32.25" customHeight="1" spans="1:11">
      <c r="A9" s="96"/>
      <c r="B9" s="97" t="s">
        <v>64</v>
      </c>
      <c r="C9" s="98"/>
      <c r="D9" s="99">
        <v>550000</v>
      </c>
      <c r="E9" s="99">
        <v>550000</v>
      </c>
      <c r="F9" s="99">
        <v>650.37</v>
      </c>
      <c r="G9" s="100">
        <v>650.37</v>
      </c>
      <c r="H9" s="99">
        <v>0</v>
      </c>
      <c r="I9" s="109">
        <f t="shared" si="0"/>
        <v>0.00118249090909091</v>
      </c>
      <c r="J9" s="109">
        <f t="shared" si="1"/>
        <v>1</v>
      </c>
      <c r="K9" s="111"/>
    </row>
    <row r="10" ht="32.25" customHeight="1" spans="1:11">
      <c r="A10" s="96"/>
      <c r="B10" s="97" t="s">
        <v>65</v>
      </c>
      <c r="C10" s="98"/>
      <c r="D10" s="99">
        <v>0</v>
      </c>
      <c r="E10" s="99">
        <v>0</v>
      </c>
      <c r="F10" s="99">
        <v>0</v>
      </c>
      <c r="G10" s="100">
        <v>0</v>
      </c>
      <c r="H10" s="99">
        <v>0</v>
      </c>
      <c r="I10" s="109">
        <f t="shared" si="0"/>
        <v>0</v>
      </c>
      <c r="J10" s="109">
        <f t="shared" si="1"/>
        <v>1</v>
      </c>
      <c r="K10" s="112"/>
    </row>
    <row r="11" ht="32.25" customHeight="1" spans="1:11">
      <c r="A11" s="96"/>
      <c r="B11" s="97" t="s">
        <v>125</v>
      </c>
      <c r="C11" s="98"/>
      <c r="D11" s="99">
        <v>0</v>
      </c>
      <c r="E11" s="99">
        <v>0</v>
      </c>
      <c r="F11" s="99">
        <v>0</v>
      </c>
      <c r="G11" s="100">
        <v>0</v>
      </c>
      <c r="H11" s="99">
        <v>0</v>
      </c>
      <c r="I11" s="109">
        <f t="shared" si="0"/>
        <v>0</v>
      </c>
      <c r="J11" s="109">
        <f t="shared" si="1"/>
        <v>1</v>
      </c>
      <c r="K11" s="113"/>
    </row>
    <row r="12" ht="32.25" customHeight="1" spans="1:11">
      <c r="A12" s="96"/>
      <c r="B12" s="97" t="s">
        <v>87</v>
      </c>
      <c r="C12" s="98"/>
      <c r="D12" s="99">
        <v>0</v>
      </c>
      <c r="E12" s="99">
        <v>0</v>
      </c>
      <c r="F12" s="99">
        <v>0</v>
      </c>
      <c r="G12" s="100">
        <v>0</v>
      </c>
      <c r="H12" s="99">
        <v>0</v>
      </c>
      <c r="I12" s="109">
        <f t="shared" si="0"/>
        <v>0</v>
      </c>
      <c r="J12" s="109">
        <f t="shared" si="1"/>
        <v>1</v>
      </c>
      <c r="K12" s="113"/>
    </row>
    <row r="13" ht="32.25" customHeight="1" spans="1:11">
      <c r="A13" s="96"/>
      <c r="B13" s="97" t="s">
        <v>89</v>
      </c>
      <c r="C13" s="98"/>
      <c r="D13" s="99">
        <v>0</v>
      </c>
      <c r="E13" s="99">
        <v>0</v>
      </c>
      <c r="F13" s="99">
        <v>0</v>
      </c>
      <c r="G13" s="100">
        <v>0</v>
      </c>
      <c r="H13" s="99">
        <v>0</v>
      </c>
      <c r="I13" s="109">
        <f t="shared" si="0"/>
        <v>0</v>
      </c>
      <c r="J13" s="109">
        <f t="shared" si="1"/>
        <v>1</v>
      </c>
      <c r="K13" s="111"/>
    </row>
    <row r="14" ht="32.25" customHeight="1" spans="1:11">
      <c r="A14" s="96"/>
      <c r="B14" s="97" t="s">
        <v>91</v>
      </c>
      <c r="C14" s="98"/>
      <c r="D14" s="99">
        <v>29819414.21</v>
      </c>
      <c r="E14" s="99">
        <v>29819414.21</v>
      </c>
      <c r="F14" s="99">
        <v>7118061.12</v>
      </c>
      <c r="G14" s="99">
        <f>G15+G19+G20</f>
        <v>7118061.12</v>
      </c>
      <c r="H14" s="99">
        <v>6231220.27</v>
      </c>
      <c r="I14" s="109">
        <f t="shared" si="0"/>
        <v>0.238705598636909</v>
      </c>
      <c r="J14" s="109">
        <f t="shared" si="1"/>
        <v>0.142322179536754</v>
      </c>
      <c r="K14" s="112"/>
    </row>
    <row r="15" ht="32.25" customHeight="1" spans="1:11">
      <c r="A15" s="96"/>
      <c r="B15" s="97" t="s">
        <v>92</v>
      </c>
      <c r="C15" s="98"/>
      <c r="D15" s="99">
        <v>29819414.21</v>
      </c>
      <c r="E15" s="99">
        <v>29819414.21</v>
      </c>
      <c r="F15" s="99">
        <v>7118061.12</v>
      </c>
      <c r="G15" s="99">
        <f>SUM(G16:G18)</f>
        <v>7118061.12</v>
      </c>
      <c r="H15" s="99">
        <v>6231220.27</v>
      </c>
      <c r="I15" s="109">
        <f t="shared" si="0"/>
        <v>0.238705598636909</v>
      </c>
      <c r="J15" s="109">
        <f t="shared" si="1"/>
        <v>0.142322179536754</v>
      </c>
      <c r="K15" s="111"/>
    </row>
    <row r="16" ht="32.25" customHeight="1" spans="1:11">
      <c r="A16" s="96"/>
      <c r="B16" s="97" t="s">
        <v>167</v>
      </c>
      <c r="C16" s="98"/>
      <c r="D16" s="99">
        <v>5506836.67</v>
      </c>
      <c r="E16" s="99">
        <v>5506836.67</v>
      </c>
      <c r="F16" s="99">
        <v>1085913.62</v>
      </c>
      <c r="G16" s="100">
        <v>1085913.62</v>
      </c>
      <c r="H16" s="99">
        <v>1104383.47</v>
      </c>
      <c r="I16" s="109">
        <f t="shared" si="0"/>
        <v>0.197193722108341</v>
      </c>
      <c r="J16" s="109">
        <f t="shared" si="1"/>
        <v>-0.0167241275351576</v>
      </c>
      <c r="K16" s="112"/>
    </row>
    <row r="17" ht="32.25" customHeight="1" spans="1:11">
      <c r="A17" s="96"/>
      <c r="B17" s="97" t="s">
        <v>168</v>
      </c>
      <c r="C17" s="98"/>
      <c r="D17" s="99">
        <v>24312577.54</v>
      </c>
      <c r="E17" s="99">
        <v>24312577.54</v>
      </c>
      <c r="F17" s="99">
        <v>6032147.5</v>
      </c>
      <c r="G17" s="100">
        <v>6032147.5</v>
      </c>
      <c r="H17" s="99">
        <v>5126836.8</v>
      </c>
      <c r="I17" s="109">
        <f t="shared" si="0"/>
        <v>0.248108103308902</v>
      </c>
      <c r="J17" s="109">
        <f t="shared" si="1"/>
        <v>0.176582703003146</v>
      </c>
      <c r="K17" s="113"/>
    </row>
    <row r="18" ht="32.25" customHeight="1" spans="1:11">
      <c r="A18" s="96"/>
      <c r="B18" s="97" t="s">
        <v>133</v>
      </c>
      <c r="C18" s="98"/>
      <c r="D18" s="99">
        <v>0</v>
      </c>
      <c r="E18" s="99">
        <v>0</v>
      </c>
      <c r="F18" s="99">
        <v>0</v>
      </c>
      <c r="G18" s="100">
        <v>0</v>
      </c>
      <c r="H18" s="99">
        <v>0</v>
      </c>
      <c r="I18" s="109">
        <f t="shared" si="0"/>
        <v>0</v>
      </c>
      <c r="J18" s="109">
        <f t="shared" si="1"/>
        <v>1</v>
      </c>
      <c r="K18" s="113"/>
    </row>
    <row r="19" ht="32.25" customHeight="1" spans="1:11">
      <c r="A19" s="96"/>
      <c r="B19" s="97" t="s">
        <v>98</v>
      </c>
      <c r="C19" s="98"/>
      <c r="D19" s="99">
        <v>0</v>
      </c>
      <c r="E19" s="99">
        <v>0</v>
      </c>
      <c r="F19" s="99">
        <v>0</v>
      </c>
      <c r="G19" s="100">
        <v>0</v>
      </c>
      <c r="H19" s="99">
        <v>0</v>
      </c>
      <c r="I19" s="109">
        <f t="shared" si="0"/>
        <v>0</v>
      </c>
      <c r="J19" s="109">
        <f t="shared" si="1"/>
        <v>1</v>
      </c>
      <c r="K19" s="113"/>
    </row>
    <row r="20" ht="32.25" customHeight="1" spans="1:11">
      <c r="A20" s="96"/>
      <c r="B20" s="97" t="s">
        <v>100</v>
      </c>
      <c r="C20" s="98"/>
      <c r="D20" s="99">
        <v>0</v>
      </c>
      <c r="E20" s="99">
        <v>0</v>
      </c>
      <c r="F20" s="99">
        <v>0</v>
      </c>
      <c r="G20" s="100">
        <v>0</v>
      </c>
      <c r="H20" s="99">
        <v>0</v>
      </c>
      <c r="I20" s="109">
        <f t="shared" si="0"/>
        <v>0</v>
      </c>
      <c r="J20" s="109">
        <f t="shared" si="1"/>
        <v>1</v>
      </c>
      <c r="K20" s="111"/>
    </row>
    <row r="21" ht="32.25" customHeight="1" spans="1:11">
      <c r="A21" s="96"/>
      <c r="B21" s="97" t="s">
        <v>77</v>
      </c>
      <c r="C21" s="98"/>
      <c r="D21" s="99">
        <v>8280888.75</v>
      </c>
      <c r="E21" s="99">
        <v>8280888.75</v>
      </c>
      <c r="F21" s="99">
        <f>F6-F14</f>
        <v>3228460.92</v>
      </c>
      <c r="G21" s="99">
        <f>G6-G14</f>
        <v>3228460.92</v>
      </c>
      <c r="H21" s="99">
        <v>4026976.54</v>
      </c>
      <c r="I21" s="109">
        <f t="shared" si="0"/>
        <v>0.389868891790147</v>
      </c>
      <c r="J21" s="109">
        <f t="shared" si="1"/>
        <v>-0.198291599682376</v>
      </c>
      <c r="K21" s="112"/>
    </row>
    <row r="22" ht="32.25" customHeight="1" spans="1:11">
      <c r="A22" s="96"/>
      <c r="B22" s="97" t="s">
        <v>78</v>
      </c>
      <c r="C22" s="98"/>
      <c r="D22" s="99">
        <f>D5+D21</f>
        <v>57365622.29</v>
      </c>
      <c r="E22" s="99">
        <f>E5+E21</f>
        <v>57365622.29</v>
      </c>
      <c r="F22" s="99">
        <f>F5+F21</f>
        <v>52313194.46</v>
      </c>
      <c r="G22" s="99">
        <f>G5+G21</f>
        <v>52313194.46</v>
      </c>
      <c r="H22" s="99">
        <v>40905216.37</v>
      </c>
      <c r="I22" s="109">
        <f t="shared" si="0"/>
        <v>0.911925860326966</v>
      </c>
      <c r="J22" s="109">
        <f t="shared" si="1"/>
        <v>0.278888100402927</v>
      </c>
      <c r="K22" s="114"/>
    </row>
    <row r="23" ht="15.6" spans="1:11">
      <c r="A23" s="2"/>
      <c r="B23" s="101"/>
      <c r="C23" s="102"/>
      <c r="D23" s="103"/>
      <c r="E23" s="102"/>
      <c r="F23" s="103"/>
      <c r="G23" s="102"/>
      <c r="H23" s="104"/>
      <c r="I23" s="104"/>
      <c r="J23" s="115" t="s">
        <v>169</v>
      </c>
      <c r="K23" s="116"/>
    </row>
  </sheetData>
  <mergeCells count="22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ageMargins left="0.78740157480315" right="0.78740157480315" top="0.393700787401575" bottom="0.393700787401575" header="0.51181" footer="0.51181"/>
  <pageSetup paperSize="9" scale="70" pageOrder="overThenDown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topLeftCell="D5" activePane="bottomRight" state="frozen"/>
      <selection activeCell="A1" sqref="A1"/>
    </sheetView>
  </sheetViews>
  <sheetFormatPr defaultColWidth="8" defaultRowHeight="14.4"/>
  <cols>
    <col min="1" max="1" width="24.5185185185185" style="1"/>
    <col min="2" max="2" width="19.6481481481481" style="1"/>
    <col min="3" max="3" width="6.74074074074074" style="1"/>
    <col min="4" max="7" width="22.7962962962963" style="1"/>
    <col min="8" max="8" width="26.8148148148148" style="1"/>
    <col min="9" max="9" width="21.6574074074074" style="1"/>
  </cols>
  <sheetData>
    <row r="1" ht="36" customHeight="1" spans="1:9">
      <c r="A1" s="2"/>
      <c r="B1" s="59" t="s">
        <v>170</v>
      </c>
      <c r="C1" s="59"/>
      <c r="D1" s="59"/>
      <c r="E1" s="59"/>
      <c r="F1" s="59"/>
      <c r="G1" s="59"/>
      <c r="H1" s="59"/>
      <c r="I1" s="59"/>
    </row>
    <row r="2" ht="21.75" customHeight="1" spans="1:9">
      <c r="A2" s="60" t="s">
        <v>171</v>
      </c>
      <c r="B2" s="60" t="s">
        <v>51</v>
      </c>
      <c r="C2" s="61"/>
      <c r="D2" s="61"/>
      <c r="E2" s="62"/>
      <c r="F2" s="62"/>
      <c r="G2" s="62"/>
      <c r="H2" s="63"/>
      <c r="I2" s="63" t="s">
        <v>172</v>
      </c>
    </row>
    <row r="3" ht="39" customHeight="1" spans="1:9">
      <c r="A3" s="64" t="s">
        <v>173</v>
      </c>
      <c r="B3" s="65"/>
      <c r="C3" s="65" t="s">
        <v>174</v>
      </c>
      <c r="D3" s="64" t="s">
        <v>54</v>
      </c>
      <c r="E3" s="64" t="s">
        <v>55</v>
      </c>
      <c r="F3" s="64" t="s">
        <v>175</v>
      </c>
      <c r="G3" s="64" t="s">
        <v>176</v>
      </c>
      <c r="H3" s="65" t="s">
        <v>177</v>
      </c>
      <c r="I3" s="65" t="s">
        <v>178</v>
      </c>
    </row>
    <row r="4" ht="30" customHeight="1" spans="1:9">
      <c r="A4" s="66" t="s">
        <v>179</v>
      </c>
      <c r="B4" s="67"/>
      <c r="C4" s="68" t="s">
        <v>120</v>
      </c>
      <c r="D4" s="68" t="s">
        <v>120</v>
      </c>
      <c r="E4" s="68" t="s">
        <v>120</v>
      </c>
      <c r="F4" s="68" t="s">
        <v>120</v>
      </c>
      <c r="G4" s="68" t="s">
        <v>120</v>
      </c>
      <c r="H4" s="68" t="s">
        <v>120</v>
      </c>
      <c r="I4" s="68" t="s">
        <v>120</v>
      </c>
    </row>
    <row r="5" ht="30" customHeight="1" spans="1:9">
      <c r="A5" s="66" t="s">
        <v>180</v>
      </c>
      <c r="B5" s="67"/>
      <c r="C5" s="64" t="s">
        <v>181</v>
      </c>
      <c r="D5" s="69">
        <v>105571</v>
      </c>
      <c r="E5" s="69">
        <v>105571</v>
      </c>
      <c r="F5" s="69">
        <f>F6+F7+F8</f>
        <v>107380</v>
      </c>
      <c r="G5" s="69">
        <v>102292</v>
      </c>
      <c r="H5" s="70">
        <f t="shared" ref="H5:H11" si="0">IF(E5=0,0,F5/E5)</f>
        <v>1.01713538755908</v>
      </c>
      <c r="I5" s="70">
        <f t="shared" ref="I5:I11" si="1">IF(G5=0,1,IF(G5=0,0,(F5-G5)/ABS(G5)))</f>
        <v>0.0497399601141829</v>
      </c>
    </row>
    <row r="6" ht="30" customHeight="1" spans="1:9">
      <c r="A6" s="66" t="s">
        <v>182</v>
      </c>
      <c r="B6" s="67"/>
      <c r="C6" s="65" t="s">
        <v>181</v>
      </c>
      <c r="D6" s="69">
        <v>81043</v>
      </c>
      <c r="E6" s="69">
        <v>81043</v>
      </c>
      <c r="F6" s="71">
        <v>83102</v>
      </c>
      <c r="G6" s="69">
        <v>79635</v>
      </c>
      <c r="H6" s="70">
        <f t="shared" si="0"/>
        <v>1.02540626580951</v>
      </c>
      <c r="I6" s="70">
        <f t="shared" si="1"/>
        <v>0.0435361336095938</v>
      </c>
    </row>
    <row r="7" ht="30" customHeight="1" spans="1:9">
      <c r="A7" s="66" t="s">
        <v>183</v>
      </c>
      <c r="B7" s="67"/>
      <c r="C7" s="65" t="s">
        <v>181</v>
      </c>
      <c r="D7" s="69">
        <v>31</v>
      </c>
      <c r="E7" s="69">
        <v>31</v>
      </c>
      <c r="F7" s="71">
        <v>33</v>
      </c>
      <c r="G7" s="69">
        <v>37</v>
      </c>
      <c r="H7" s="70">
        <f t="shared" si="0"/>
        <v>1.06451612903226</v>
      </c>
      <c r="I7" s="70">
        <f t="shared" si="1"/>
        <v>-0.108108108108108</v>
      </c>
    </row>
    <row r="8" ht="30" customHeight="1" spans="1:9">
      <c r="A8" s="66" t="s">
        <v>184</v>
      </c>
      <c r="B8" s="67"/>
      <c r="C8" s="65" t="s">
        <v>181</v>
      </c>
      <c r="D8" s="69">
        <v>24497</v>
      </c>
      <c r="E8" s="69">
        <v>24497</v>
      </c>
      <c r="F8" s="71">
        <v>24245</v>
      </c>
      <c r="G8" s="69">
        <v>22620</v>
      </c>
      <c r="H8" s="70">
        <f t="shared" si="0"/>
        <v>0.989713026084827</v>
      </c>
      <c r="I8" s="70">
        <f t="shared" si="1"/>
        <v>0.0718390804597701</v>
      </c>
    </row>
    <row r="9" ht="30" customHeight="1" spans="1:9">
      <c r="A9" s="66" t="s">
        <v>185</v>
      </c>
      <c r="B9" s="67"/>
      <c r="C9" s="65" t="s">
        <v>181</v>
      </c>
      <c r="D9" s="69">
        <v>1772</v>
      </c>
      <c r="E9" s="69">
        <v>1772</v>
      </c>
      <c r="F9" s="71">
        <v>475</v>
      </c>
      <c r="G9" s="69">
        <v>331</v>
      </c>
      <c r="H9" s="70">
        <f t="shared" si="0"/>
        <v>0.268058690744921</v>
      </c>
      <c r="I9" s="84">
        <f t="shared" si="1"/>
        <v>0.435045317220544</v>
      </c>
    </row>
    <row r="10" ht="30" customHeight="1" spans="1:9">
      <c r="A10" s="66" t="s">
        <v>186</v>
      </c>
      <c r="B10" s="72"/>
      <c r="C10" s="65" t="s">
        <v>181</v>
      </c>
      <c r="D10" s="69">
        <v>330</v>
      </c>
      <c r="E10" s="69">
        <v>330</v>
      </c>
      <c r="F10" s="71">
        <v>85</v>
      </c>
      <c r="G10" s="69">
        <v>92</v>
      </c>
      <c r="H10" s="70">
        <f t="shared" si="0"/>
        <v>0.257575757575758</v>
      </c>
      <c r="I10" s="84">
        <f t="shared" si="1"/>
        <v>-0.0760869565217391</v>
      </c>
    </row>
    <row r="11" ht="30" customHeight="1" spans="1:9">
      <c r="A11" s="66" t="s">
        <v>187</v>
      </c>
      <c r="B11" s="73"/>
      <c r="C11" s="65" t="s">
        <v>181</v>
      </c>
      <c r="D11" s="69">
        <v>68694</v>
      </c>
      <c r="E11" s="69">
        <v>68694</v>
      </c>
      <c r="F11" s="71">
        <v>62247</v>
      </c>
      <c r="G11" s="69">
        <v>61277</v>
      </c>
      <c r="H11" s="70">
        <f t="shared" si="0"/>
        <v>0.906149008647043</v>
      </c>
      <c r="I11" s="70">
        <f t="shared" si="1"/>
        <v>0.0158297566786886</v>
      </c>
    </row>
    <row r="12" ht="30" customHeight="1" spans="1:9">
      <c r="A12" s="66" t="s">
        <v>188</v>
      </c>
      <c r="B12" s="67"/>
      <c r="C12" s="68" t="s">
        <v>120</v>
      </c>
      <c r="D12" s="68" t="s">
        <v>120</v>
      </c>
      <c r="E12" s="68" t="s">
        <v>120</v>
      </c>
      <c r="F12" s="68" t="s">
        <v>120</v>
      </c>
      <c r="G12" s="68" t="s">
        <v>120</v>
      </c>
      <c r="H12" s="68" t="s">
        <v>120</v>
      </c>
      <c r="I12" s="68" t="s">
        <v>120</v>
      </c>
    </row>
    <row r="13" ht="30" customHeight="1" spans="1:9">
      <c r="A13" s="66" t="s">
        <v>189</v>
      </c>
      <c r="B13" s="74"/>
      <c r="C13" s="65" t="s">
        <v>190</v>
      </c>
      <c r="D13" s="75">
        <v>1582678900.5</v>
      </c>
      <c r="E13" s="75">
        <v>1582678900.5</v>
      </c>
      <c r="F13" s="76">
        <v>349360000</v>
      </c>
      <c r="G13" s="75">
        <v>333040000</v>
      </c>
      <c r="H13" s="70">
        <f>IF(E13=0,0,F13/E13)</f>
        <v>0.220739658492718</v>
      </c>
      <c r="I13" s="70">
        <f>IF(G13=0,1,IF(G13=0,0,(F13-G13)/ABS(G13)))</f>
        <v>0.0490031227480183</v>
      </c>
    </row>
    <row r="14" ht="30" customHeight="1" spans="1:9">
      <c r="A14" s="66" t="s">
        <v>191</v>
      </c>
      <c r="B14" s="74"/>
      <c r="C14" s="65" t="s">
        <v>190</v>
      </c>
      <c r="D14" s="75">
        <v>2326995550.69</v>
      </c>
      <c r="E14" s="75">
        <v>2326995550.69</v>
      </c>
      <c r="F14" s="76">
        <v>583570000</v>
      </c>
      <c r="G14" s="75">
        <v>457970000</v>
      </c>
      <c r="H14" s="70">
        <f>IF(E14=0,0,F14/E14)</f>
        <v>0.250782602410632</v>
      </c>
      <c r="I14" s="70">
        <f>IF(G14=0,1,IF(G14=0,0,(F14-G14)/ABS(G14)))</f>
        <v>0.274253772081141</v>
      </c>
    </row>
    <row r="15" ht="30" customHeight="1" spans="1:9">
      <c r="A15" s="66" t="s">
        <v>192</v>
      </c>
      <c r="B15" s="67"/>
      <c r="C15" s="65" t="s">
        <v>193</v>
      </c>
      <c r="D15" s="75">
        <v>22.58</v>
      </c>
      <c r="E15" s="75">
        <v>22.58</v>
      </c>
      <c r="F15" s="75">
        <f>IF(F14=0,0,(F21+F25)/F14*100)</f>
        <v>24.1906126891375</v>
      </c>
      <c r="G15" s="75">
        <v>26.5</v>
      </c>
      <c r="H15" s="70">
        <f>IF(E15=0,0,F15/E15)</f>
        <v>1.07132917135242</v>
      </c>
      <c r="I15" s="70">
        <f>IF(G15=0,1,IF(G15=0,0,(F15-G15)/ABS(G15)))</f>
        <v>-0.0871466909759416</v>
      </c>
    </row>
    <row r="16" ht="30" customHeight="1" spans="1:9">
      <c r="A16" s="66" t="s">
        <v>194</v>
      </c>
      <c r="B16" s="67"/>
      <c r="C16" s="65" t="s">
        <v>120</v>
      </c>
      <c r="D16" s="68" t="s">
        <v>120</v>
      </c>
      <c r="E16" s="64" t="s">
        <v>120</v>
      </c>
      <c r="F16" s="64" t="s">
        <v>120</v>
      </c>
      <c r="G16" s="64" t="s">
        <v>120</v>
      </c>
      <c r="H16" s="64" t="s">
        <v>120</v>
      </c>
      <c r="I16" s="68" t="s">
        <v>120</v>
      </c>
    </row>
    <row r="17" ht="30" customHeight="1" spans="1:9">
      <c r="A17" s="66" t="s">
        <v>195</v>
      </c>
      <c r="B17" s="66"/>
      <c r="C17" s="65" t="s">
        <v>181</v>
      </c>
      <c r="D17" s="69">
        <v>35870</v>
      </c>
      <c r="E17" s="69">
        <v>35870</v>
      </c>
      <c r="F17" s="71">
        <v>39756</v>
      </c>
      <c r="G17" s="69">
        <v>33468</v>
      </c>
      <c r="H17" s="70">
        <f>IF(E17=0,0,F17/E17)</f>
        <v>1.1083356565375</v>
      </c>
      <c r="I17" s="70">
        <f>IF(G17=0,1,IF(G17=0,0,(F17-G17)/ABS(G17)))</f>
        <v>0.187880960917892</v>
      </c>
    </row>
    <row r="18" ht="30" customHeight="1" spans="1:9">
      <c r="A18" s="66" t="s">
        <v>196</v>
      </c>
      <c r="B18" s="66"/>
      <c r="C18" s="64" t="s">
        <v>181</v>
      </c>
      <c r="D18" s="69">
        <v>30899</v>
      </c>
      <c r="E18" s="69">
        <v>30899</v>
      </c>
      <c r="F18" s="71">
        <v>24982</v>
      </c>
      <c r="G18" s="69">
        <v>22089</v>
      </c>
      <c r="H18" s="70">
        <f>IF(E18=0,0,F18/E18)</f>
        <v>0.808505129615845</v>
      </c>
      <c r="I18" s="70">
        <f>IF(G18=0,1,IF(G18=0,0,(F18-G18)/ABS(G18)))</f>
        <v>0.130970166146046</v>
      </c>
    </row>
    <row r="19" ht="30" customHeight="1" spans="1:9">
      <c r="A19" s="66" t="s">
        <v>197</v>
      </c>
      <c r="B19" s="66"/>
      <c r="C19" s="64" t="s">
        <v>190</v>
      </c>
      <c r="D19" s="75">
        <v>744316650.19</v>
      </c>
      <c r="E19" s="75">
        <v>744316650.19</v>
      </c>
      <c r="F19" s="76">
        <v>234210000</v>
      </c>
      <c r="G19" s="75">
        <v>124930000</v>
      </c>
      <c r="H19" s="70">
        <f>IF(E19=0,0,F19/E19)</f>
        <v>0.314664464297841</v>
      </c>
      <c r="I19" s="70">
        <f>IF(G19=0,1,IF(G19=0,0,(F19-G19)/ABS(G19)))</f>
        <v>0.874729848715281</v>
      </c>
    </row>
    <row r="20" ht="30" customHeight="1" spans="1:9">
      <c r="A20" s="66" t="s">
        <v>198</v>
      </c>
      <c r="B20" s="67"/>
      <c r="C20" s="65" t="s">
        <v>120</v>
      </c>
      <c r="D20" s="64" t="s">
        <v>120</v>
      </c>
      <c r="E20" s="64" t="s">
        <v>120</v>
      </c>
      <c r="F20" s="64" t="s">
        <v>120</v>
      </c>
      <c r="G20" s="64" t="s">
        <v>120</v>
      </c>
      <c r="H20" s="64" t="s">
        <v>120</v>
      </c>
      <c r="I20" s="64" t="s">
        <v>120</v>
      </c>
    </row>
    <row r="21" ht="30" customHeight="1" spans="1:9">
      <c r="A21" s="66" t="s">
        <v>199</v>
      </c>
      <c r="B21" s="67"/>
      <c r="C21" s="65" t="s">
        <v>190</v>
      </c>
      <c r="D21" s="75">
        <v>505336586.19</v>
      </c>
      <c r="E21" s="75">
        <v>505336586.19</v>
      </c>
      <c r="F21" s="76">
        <v>126069158.47</v>
      </c>
      <c r="G21" s="75">
        <v>112969518.52</v>
      </c>
      <c r="H21" s="70">
        <f>IF(E21=0,0,F21/E21)</f>
        <v>0.249475620636341</v>
      </c>
      <c r="I21" s="70">
        <f>IF(G21=0,1,IF(G21=0,0,(F21-G21)/ABS(G21)))</f>
        <v>0.115957296460291</v>
      </c>
    </row>
    <row r="22" ht="30" customHeight="1" spans="1:9">
      <c r="A22" s="66" t="s">
        <v>200</v>
      </c>
      <c r="B22" s="67"/>
      <c r="C22" s="65" t="s">
        <v>120</v>
      </c>
      <c r="D22" s="77" t="s">
        <v>120</v>
      </c>
      <c r="E22" s="77" t="s">
        <v>120</v>
      </c>
      <c r="F22" s="77" t="s">
        <v>120</v>
      </c>
      <c r="G22" s="77" t="s">
        <v>120</v>
      </c>
      <c r="H22" s="64" t="s">
        <v>120</v>
      </c>
      <c r="I22" s="64" t="s">
        <v>120</v>
      </c>
    </row>
    <row r="23" ht="30" customHeight="1" spans="1:9">
      <c r="A23" s="66" t="s">
        <v>201</v>
      </c>
      <c r="B23" s="67"/>
      <c r="C23" s="64" t="s">
        <v>190</v>
      </c>
      <c r="D23" s="75">
        <v>194490000</v>
      </c>
      <c r="E23" s="75">
        <v>194490000</v>
      </c>
      <c r="F23" s="76">
        <v>172480000</v>
      </c>
      <c r="G23" s="75">
        <v>211190000</v>
      </c>
      <c r="H23" s="70">
        <f t="shared" ref="H23:H29" si="2">IF(E23=0,0,F23/E23)</f>
        <v>0.88683222787804</v>
      </c>
      <c r="I23" s="70">
        <f t="shared" ref="I23:I29" si="3">IF(G23=0,1,IF(G23=0,0,(F23-G23)/ABS(G23)))</f>
        <v>-0.183294663573086</v>
      </c>
    </row>
    <row r="24" ht="30" customHeight="1" spans="1:9">
      <c r="A24" s="66" t="s">
        <v>202</v>
      </c>
      <c r="B24" s="67"/>
      <c r="C24" s="64" t="s">
        <v>190</v>
      </c>
      <c r="D24" s="75">
        <v>45000000</v>
      </c>
      <c r="E24" s="75">
        <v>45000000</v>
      </c>
      <c r="F24" s="76">
        <v>15720000</v>
      </c>
      <c r="G24" s="75">
        <v>6570000</v>
      </c>
      <c r="H24" s="70">
        <f t="shared" si="2"/>
        <v>0.349333333333333</v>
      </c>
      <c r="I24" s="70">
        <f t="shared" si="3"/>
        <v>1.39269406392694</v>
      </c>
    </row>
    <row r="25" ht="30" customHeight="1" spans="1:9">
      <c r="A25" s="66" t="s">
        <v>203</v>
      </c>
      <c r="B25" s="67"/>
      <c r="C25" s="64" t="s">
        <v>190</v>
      </c>
      <c r="D25" s="75">
        <v>20000000</v>
      </c>
      <c r="E25" s="75">
        <v>20000000</v>
      </c>
      <c r="F25" s="76">
        <v>15100000</v>
      </c>
      <c r="G25" s="75">
        <v>8390000</v>
      </c>
      <c r="H25" s="70">
        <f t="shared" si="2"/>
        <v>0.755</v>
      </c>
      <c r="I25" s="70">
        <f t="shared" si="3"/>
        <v>0.799761620977354</v>
      </c>
    </row>
    <row r="26" ht="30" customHeight="1" spans="1:9">
      <c r="A26" s="66" t="s">
        <v>204</v>
      </c>
      <c r="B26" s="67"/>
      <c r="C26" s="64" t="s">
        <v>190</v>
      </c>
      <c r="D26" s="75">
        <v>169490000</v>
      </c>
      <c r="E26" s="75">
        <v>169490000</v>
      </c>
      <c r="F26" s="76">
        <v>171860000</v>
      </c>
      <c r="G26" s="75">
        <v>213010000</v>
      </c>
      <c r="H26" s="70">
        <f t="shared" si="2"/>
        <v>1.01398312584813</v>
      </c>
      <c r="I26" s="70">
        <f t="shared" si="3"/>
        <v>-0.193183418618844</v>
      </c>
    </row>
    <row r="27" ht="30" customHeight="1" spans="1:9">
      <c r="A27" s="66" t="s">
        <v>205</v>
      </c>
      <c r="B27" s="67"/>
      <c r="C27" s="64" t="s">
        <v>190</v>
      </c>
      <c r="D27" s="75">
        <v>0</v>
      </c>
      <c r="E27" s="75">
        <v>0</v>
      </c>
      <c r="F27" s="76">
        <v>0</v>
      </c>
      <c r="G27" s="75">
        <v>0</v>
      </c>
      <c r="H27" s="70">
        <f t="shared" si="2"/>
        <v>0</v>
      </c>
      <c r="I27" s="70">
        <f t="shared" si="3"/>
        <v>1</v>
      </c>
    </row>
    <row r="28" ht="30" customHeight="1" spans="1:9">
      <c r="A28" s="74" t="s">
        <v>206</v>
      </c>
      <c r="B28" s="67"/>
      <c r="C28" s="64" t="s">
        <v>190</v>
      </c>
      <c r="D28" s="75">
        <v>0</v>
      </c>
      <c r="E28" s="75">
        <v>0</v>
      </c>
      <c r="F28" s="76">
        <v>0</v>
      </c>
      <c r="G28" s="75">
        <v>0</v>
      </c>
      <c r="H28" s="70">
        <f t="shared" si="2"/>
        <v>0</v>
      </c>
      <c r="I28" s="70">
        <f t="shared" si="3"/>
        <v>1</v>
      </c>
    </row>
    <row r="29" ht="30" customHeight="1" spans="1:9">
      <c r="A29" s="66" t="s">
        <v>207</v>
      </c>
      <c r="B29" s="67"/>
      <c r="C29" s="65" t="s">
        <v>208</v>
      </c>
      <c r="D29" s="75">
        <v>49224</v>
      </c>
      <c r="E29" s="75">
        <v>49224</v>
      </c>
      <c r="F29" s="78">
        <v>58800</v>
      </c>
      <c r="G29" s="75">
        <v>49235</v>
      </c>
      <c r="H29" s="70">
        <f t="shared" si="2"/>
        <v>1.19453924914676</v>
      </c>
      <c r="I29" s="70">
        <f t="shared" si="3"/>
        <v>0.194272367218442</v>
      </c>
    </row>
    <row r="30" ht="30" customHeight="1" spans="1:9">
      <c r="A30" s="66" t="s">
        <v>209</v>
      </c>
      <c r="B30" s="79"/>
      <c r="C30" s="64" t="s">
        <v>120</v>
      </c>
      <c r="D30" s="68" t="s">
        <v>120</v>
      </c>
      <c r="E30" s="68" t="s">
        <v>120</v>
      </c>
      <c r="F30" s="68" t="s">
        <v>120</v>
      </c>
      <c r="G30" s="68" t="s">
        <v>120</v>
      </c>
      <c r="H30" s="68" t="s">
        <v>120</v>
      </c>
      <c r="I30" s="68" t="s">
        <v>120</v>
      </c>
    </row>
    <row r="31" ht="30" customHeight="1" spans="1:9">
      <c r="A31" s="66" t="s">
        <v>210</v>
      </c>
      <c r="B31" s="79"/>
      <c r="C31" s="64" t="s">
        <v>181</v>
      </c>
      <c r="D31" s="69">
        <v>35546</v>
      </c>
      <c r="E31" s="69">
        <v>35546</v>
      </c>
      <c r="F31" s="69">
        <f>F32+F33</f>
        <v>33716</v>
      </c>
      <c r="G31" s="69">
        <v>31210</v>
      </c>
      <c r="H31" s="70">
        <f>IF(E31=0,0,F31/E31)</f>
        <v>0.948517414055027</v>
      </c>
      <c r="I31" s="70">
        <f>IF(G31=0,1,IF(G31=0,0,(F31-G31)/ABS(G31)))</f>
        <v>0.0802947773149632</v>
      </c>
    </row>
    <row r="32" ht="30" customHeight="1" spans="1:9">
      <c r="A32" s="66" t="s">
        <v>211</v>
      </c>
      <c r="B32" s="79"/>
      <c r="C32" s="64" t="s">
        <v>181</v>
      </c>
      <c r="D32" s="69">
        <v>22386</v>
      </c>
      <c r="E32" s="69">
        <v>22386</v>
      </c>
      <c r="F32" s="71">
        <v>21304</v>
      </c>
      <c r="G32" s="69">
        <v>20224</v>
      </c>
      <c r="H32" s="70">
        <f>IF(E32=0,0,F32/E32)</f>
        <v>0.951666219958903</v>
      </c>
      <c r="I32" s="70">
        <f>IF(G32=0,1,IF(G32=0,0,(F32-G32)/ABS(G32)))</f>
        <v>0.0534018987341772</v>
      </c>
    </row>
    <row r="33" ht="30" customHeight="1" spans="1:9">
      <c r="A33" s="66" t="s">
        <v>212</v>
      </c>
      <c r="B33" s="79"/>
      <c r="C33" s="64" t="s">
        <v>181</v>
      </c>
      <c r="D33" s="69">
        <v>13160</v>
      </c>
      <c r="E33" s="69">
        <v>13160</v>
      </c>
      <c r="F33" s="71">
        <v>12412</v>
      </c>
      <c r="G33" s="69">
        <v>10986</v>
      </c>
      <c r="H33" s="70">
        <f>IF(E33=0,0,F33/E33)</f>
        <v>0.943161094224924</v>
      </c>
      <c r="I33" s="70">
        <f>IF(G33=0,1,IF(G33=0,0,(F33-G33)/ABS(G33)))</f>
        <v>0.129801565628982</v>
      </c>
    </row>
    <row r="34" ht="30" customHeight="1" spans="1:9">
      <c r="A34" s="66" t="s">
        <v>213</v>
      </c>
      <c r="B34" s="79"/>
      <c r="C34" s="64" t="s">
        <v>181</v>
      </c>
      <c r="D34" s="69">
        <v>22386</v>
      </c>
      <c r="E34" s="69">
        <v>22386</v>
      </c>
      <c r="F34" s="71">
        <v>21304</v>
      </c>
      <c r="G34" s="69">
        <v>20224</v>
      </c>
      <c r="H34" s="70">
        <f>IF(E34=0,0,F34/E34)</f>
        <v>0.951666219958903</v>
      </c>
      <c r="I34" s="70">
        <f>IF(G34=0,1,IF(G34=0,0,(F34-G34)/ABS(G34)))</f>
        <v>0.0534018987341772</v>
      </c>
    </row>
    <row r="35" ht="30" customHeight="1" spans="1:9">
      <c r="A35" s="66" t="s">
        <v>214</v>
      </c>
      <c r="B35" s="79"/>
      <c r="C35" s="68" t="s">
        <v>120</v>
      </c>
      <c r="D35" s="68" t="s">
        <v>120</v>
      </c>
      <c r="E35" s="68" t="s">
        <v>120</v>
      </c>
      <c r="F35" s="68" t="s">
        <v>120</v>
      </c>
      <c r="G35" s="68" t="s">
        <v>120</v>
      </c>
      <c r="H35" s="68" t="s">
        <v>120</v>
      </c>
      <c r="I35" s="68" t="s">
        <v>120</v>
      </c>
    </row>
    <row r="36" ht="30" customHeight="1" spans="1:9">
      <c r="A36" s="66" t="s">
        <v>215</v>
      </c>
      <c r="B36" s="79"/>
      <c r="C36" s="64" t="s">
        <v>190</v>
      </c>
      <c r="D36" s="75">
        <v>1597397165.52</v>
      </c>
      <c r="E36" s="75">
        <v>1597397165.52</v>
      </c>
      <c r="F36" s="76">
        <v>375996010.07</v>
      </c>
      <c r="G36" s="75">
        <v>284354733.75</v>
      </c>
      <c r="H36" s="70">
        <f>IF(E36=0,0,F36/E36)</f>
        <v>0.235380416458672</v>
      </c>
      <c r="I36" s="70">
        <f>IF(G36=0,1,IF(G36=0,0,(F36-G36)/ABS(G36)))</f>
        <v>0.32227800505185</v>
      </c>
    </row>
    <row r="37" ht="30" customHeight="1" spans="1:9">
      <c r="A37" s="66" t="s">
        <v>216</v>
      </c>
      <c r="B37" s="79"/>
      <c r="C37" s="64" t="s">
        <v>190</v>
      </c>
      <c r="D37" s="75">
        <v>1597397165.52</v>
      </c>
      <c r="E37" s="75">
        <v>1597397165.52</v>
      </c>
      <c r="F37" s="76">
        <v>375996010.07</v>
      </c>
      <c r="G37" s="75">
        <v>284354733.75</v>
      </c>
      <c r="H37" s="70">
        <f>IF(E37=0,0,F37/E37)</f>
        <v>0.235380416458672</v>
      </c>
      <c r="I37" s="70">
        <f>IF(G37=0,1,IF(G37=0,0,(F37-G37)/ABS(G37)))</f>
        <v>0.32227800505185</v>
      </c>
    </row>
    <row r="38" ht="30" customHeight="1" spans="1:9">
      <c r="A38" s="66" t="s">
        <v>217</v>
      </c>
      <c r="B38" s="79"/>
      <c r="C38" s="64" t="s">
        <v>193</v>
      </c>
      <c r="D38" s="75">
        <v>27.2</v>
      </c>
      <c r="E38" s="75">
        <v>27.2</v>
      </c>
      <c r="F38" s="75">
        <v>28</v>
      </c>
      <c r="G38" s="75">
        <v>28</v>
      </c>
      <c r="H38" s="70">
        <f>IF(E38=0,0,F38/E38)</f>
        <v>1.02941176470588</v>
      </c>
      <c r="I38" s="70">
        <f>IF(G38=0,1,IF(G38=0,0,(F38-G38)/ABS(G38)))</f>
        <v>0</v>
      </c>
    </row>
    <row r="39" ht="30" customHeight="1" spans="1:9">
      <c r="A39" s="66" t="s">
        <v>218</v>
      </c>
      <c r="B39" s="66"/>
      <c r="C39" s="68" t="s">
        <v>120</v>
      </c>
      <c r="D39" s="68" t="s">
        <v>120</v>
      </c>
      <c r="E39" s="68" t="s">
        <v>120</v>
      </c>
      <c r="F39" s="68" t="s">
        <v>120</v>
      </c>
      <c r="G39" s="68" t="s">
        <v>120</v>
      </c>
      <c r="H39" s="68" t="s">
        <v>120</v>
      </c>
      <c r="I39" s="68" t="s">
        <v>120</v>
      </c>
    </row>
    <row r="40" ht="30" customHeight="1" spans="1:9">
      <c r="A40" s="66" t="s">
        <v>219</v>
      </c>
      <c r="B40" s="66"/>
      <c r="C40" s="64" t="s">
        <v>181</v>
      </c>
      <c r="D40" s="69">
        <v>234963</v>
      </c>
      <c r="E40" s="69">
        <v>234963</v>
      </c>
      <c r="F40" s="71">
        <v>146344</v>
      </c>
      <c r="G40" s="69">
        <v>156474</v>
      </c>
      <c r="H40" s="70">
        <f>IF(E40=0,0,F40/E40)</f>
        <v>0.622838489464299</v>
      </c>
      <c r="I40" s="70">
        <f>IF(G40=0,1,IF(G40=0,0,(F40-G40)/ABS(G40)))</f>
        <v>-0.0647391898973631</v>
      </c>
    </row>
    <row r="41" ht="30" customHeight="1" spans="1:9">
      <c r="A41" s="66" t="s">
        <v>220</v>
      </c>
      <c r="B41" s="66"/>
      <c r="C41" s="64" t="s">
        <v>181</v>
      </c>
      <c r="D41" s="69">
        <v>178816</v>
      </c>
      <c r="E41" s="69">
        <v>178816</v>
      </c>
      <c r="F41" s="71">
        <v>175294</v>
      </c>
      <c r="G41" s="69">
        <v>167945</v>
      </c>
      <c r="H41" s="70">
        <f>IF(E41=0,0,F41/E41)</f>
        <v>0.980303775948461</v>
      </c>
      <c r="I41" s="70">
        <f>IF(G41=0,1,IF(G41=0,0,(F41-G41)/ABS(G41)))</f>
        <v>0.0437583732769657</v>
      </c>
    </row>
    <row r="42" ht="30" customHeight="1" spans="1:9">
      <c r="A42" s="80"/>
      <c r="B42" s="81"/>
      <c r="C42" s="82"/>
      <c r="D42" s="82"/>
      <c r="E42" s="82"/>
      <c r="F42" s="82"/>
      <c r="G42" s="82"/>
      <c r="H42" s="83"/>
      <c r="I42" s="41" t="s">
        <v>221</v>
      </c>
    </row>
  </sheetData>
  <mergeCells count="40">
    <mergeCell ref="B1:I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pageMargins left="1.18110236220472" right="1.18110236220472" top="0.393700787401575" bottom="0.393700787401575" header="0.51181" footer="0.51181"/>
  <pageSetup paperSize="9" pageOrder="overThenDown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A1" sqref="A1"/>
    </sheetView>
  </sheetViews>
  <sheetFormatPr defaultColWidth="8" defaultRowHeight="14.4"/>
  <cols>
    <col min="1" max="1" width="16.0648148148148" style="1"/>
    <col min="2" max="2" width="20.3611111111111" style="1"/>
    <col min="3" max="3" width="10.1759259259259" style="1"/>
    <col min="4" max="7" width="21.6574074074074" style="1"/>
    <col min="8" max="8" width="26.8148148148148" style="1"/>
    <col min="9" max="9" width="29.1111111111111" style="1"/>
  </cols>
  <sheetData>
    <row r="1" ht="36.75" customHeight="1" spans="1:9">
      <c r="A1" s="2"/>
      <c r="B1" s="6" t="s">
        <v>222</v>
      </c>
      <c r="C1" s="6"/>
      <c r="D1" s="6"/>
      <c r="E1" s="42"/>
      <c r="F1" s="42"/>
      <c r="G1" s="42"/>
      <c r="H1" s="42"/>
      <c r="I1" s="42"/>
    </row>
    <row r="2" ht="22.5" customHeight="1" spans="1:9">
      <c r="A2" s="43" t="s">
        <v>171</v>
      </c>
      <c r="B2" s="7" t="s">
        <v>51</v>
      </c>
      <c r="C2" s="7"/>
      <c r="D2" s="7"/>
      <c r="E2" s="7"/>
      <c r="F2" s="7"/>
      <c r="G2" s="7"/>
      <c r="H2" s="40"/>
      <c r="I2" s="40" t="s">
        <v>223</v>
      </c>
    </row>
    <row r="3" ht="39" customHeight="1" spans="1:9">
      <c r="A3" s="10" t="s">
        <v>224</v>
      </c>
      <c r="B3" s="10"/>
      <c r="C3" s="10" t="s">
        <v>174</v>
      </c>
      <c r="D3" s="10" t="s">
        <v>54</v>
      </c>
      <c r="E3" s="10" t="s">
        <v>55</v>
      </c>
      <c r="F3" s="10" t="s">
        <v>175</v>
      </c>
      <c r="G3" s="10" t="s">
        <v>176</v>
      </c>
      <c r="H3" s="9" t="s">
        <v>225</v>
      </c>
      <c r="I3" s="9" t="s">
        <v>226</v>
      </c>
    </row>
    <row r="4" ht="31.5" customHeight="1" spans="1:9">
      <c r="A4" s="11" t="s">
        <v>227</v>
      </c>
      <c r="B4" s="11"/>
      <c r="C4" s="10" t="s">
        <v>120</v>
      </c>
      <c r="D4" s="10" t="s">
        <v>120</v>
      </c>
      <c r="E4" s="10" t="s">
        <v>120</v>
      </c>
      <c r="F4" s="10" t="s">
        <v>120</v>
      </c>
      <c r="G4" s="10" t="s">
        <v>120</v>
      </c>
      <c r="H4" s="10" t="s">
        <v>120</v>
      </c>
      <c r="I4" s="10" t="s">
        <v>120</v>
      </c>
    </row>
    <row r="5" ht="31.5" customHeight="1" spans="1:9">
      <c r="A5" s="11" t="s">
        <v>228</v>
      </c>
      <c r="B5" s="11"/>
      <c r="C5" s="10" t="s">
        <v>181</v>
      </c>
      <c r="D5" s="32">
        <v>106506</v>
      </c>
      <c r="E5" s="32">
        <v>106506</v>
      </c>
      <c r="F5" s="32">
        <f>F6+F8</f>
        <v>83004</v>
      </c>
      <c r="G5" s="32">
        <v>104608</v>
      </c>
      <c r="H5" s="34">
        <f>IF(E5=0,0,F5/E5)</f>
        <v>0.77933637541547</v>
      </c>
      <c r="I5" s="34">
        <f>IF(G5=0,1,IF(G5=0,0,(F5-G5)/ABS(G5)))</f>
        <v>-0.206523401651881</v>
      </c>
    </row>
    <row r="6" ht="31.5" customHeight="1" spans="1:9">
      <c r="A6" s="11" t="s">
        <v>229</v>
      </c>
      <c r="B6" s="11"/>
      <c r="C6" s="10" t="s">
        <v>181</v>
      </c>
      <c r="D6" s="32">
        <v>85964</v>
      </c>
      <c r="E6" s="32">
        <v>85964</v>
      </c>
      <c r="F6" s="33">
        <v>57521</v>
      </c>
      <c r="G6" s="32">
        <v>84074</v>
      </c>
      <c r="H6" s="34">
        <f>IF(E6=0,0,F6/E6)</f>
        <v>0.669128937694849</v>
      </c>
      <c r="I6" s="34">
        <f>IF(G6=0,1,IF(G6=0,0,(F6-G6)/ABS(G6)))</f>
        <v>-0.315828912624593</v>
      </c>
    </row>
    <row r="7" ht="37.5" customHeight="1" spans="1:9">
      <c r="A7" s="44" t="s">
        <v>230</v>
      </c>
      <c r="B7" s="44"/>
      <c r="C7" s="10" t="s">
        <v>181</v>
      </c>
      <c r="D7" s="32">
        <v>0</v>
      </c>
      <c r="E7" s="32">
        <v>0</v>
      </c>
      <c r="F7" s="33">
        <v>0</v>
      </c>
      <c r="G7" s="32">
        <v>0</v>
      </c>
      <c r="H7" s="34">
        <f>IF(E7=0,0,F7/E7)</f>
        <v>0</v>
      </c>
      <c r="I7" s="34">
        <f>IF(G7=0,1,IF(G7=0,0,(F7-G7)/ABS(G7)))</f>
        <v>1</v>
      </c>
    </row>
    <row r="8" ht="31.5" customHeight="1" spans="1:9">
      <c r="A8" s="11" t="s">
        <v>231</v>
      </c>
      <c r="B8" s="11"/>
      <c r="C8" s="10" t="s">
        <v>181</v>
      </c>
      <c r="D8" s="32">
        <v>20542</v>
      </c>
      <c r="E8" s="32">
        <v>20542</v>
      </c>
      <c r="F8" s="33">
        <v>25483</v>
      </c>
      <c r="G8" s="32">
        <v>20534</v>
      </c>
      <c r="H8" s="34">
        <f>IF(E8=0,0,F8/E8)</f>
        <v>1.24053159380781</v>
      </c>
      <c r="I8" s="34">
        <f>IF(G8=0,1,IF(G8=0,0,(F8-G8)/ABS(G8)))</f>
        <v>0.241014902113568</v>
      </c>
    </row>
    <row r="9" ht="31.5" customHeight="1" spans="1:9">
      <c r="A9" s="12" t="s">
        <v>232</v>
      </c>
      <c r="B9" s="12"/>
      <c r="C9" s="13" t="s">
        <v>181</v>
      </c>
      <c r="D9" s="32">
        <v>85020</v>
      </c>
      <c r="E9" s="32">
        <v>85020</v>
      </c>
      <c r="F9" s="33">
        <v>57521</v>
      </c>
      <c r="G9" s="32">
        <v>84075</v>
      </c>
      <c r="H9" s="34">
        <f>IF(E9=0,0,F9/E9)</f>
        <v>0.676558456833686</v>
      </c>
      <c r="I9" s="34">
        <f>IF(G9=0,1,IF(G9=0,0,(F9-G9)/ABS(G9)))</f>
        <v>-0.31583705025275</v>
      </c>
    </row>
    <row r="10" ht="31.5" customHeight="1" spans="1:9">
      <c r="A10" s="18" t="s">
        <v>233</v>
      </c>
      <c r="B10" s="18"/>
      <c r="C10" s="21" t="s">
        <v>120</v>
      </c>
      <c r="D10" s="45" t="s">
        <v>120</v>
      </c>
      <c r="E10" s="45" t="s">
        <v>120</v>
      </c>
      <c r="F10" s="45" t="s">
        <v>120</v>
      </c>
      <c r="G10" s="46" t="s">
        <v>120</v>
      </c>
      <c r="H10" s="45" t="s">
        <v>120</v>
      </c>
      <c r="I10" s="46" t="s">
        <v>120</v>
      </c>
    </row>
    <row r="11" ht="31.5" customHeight="1" spans="1:9">
      <c r="A11" s="47" t="s">
        <v>234</v>
      </c>
      <c r="B11" s="48"/>
      <c r="C11" s="19" t="s">
        <v>190</v>
      </c>
      <c r="D11" s="49">
        <v>3463181970.58</v>
      </c>
      <c r="E11" s="49">
        <v>3463181970.58</v>
      </c>
      <c r="F11" s="50">
        <v>885340000</v>
      </c>
      <c r="G11" s="51">
        <v>985890000</v>
      </c>
      <c r="H11" s="52">
        <f>IF(E11=0,0,F11/E11)</f>
        <v>0.255643511522361</v>
      </c>
      <c r="I11" s="34">
        <f>IF(G11=0,1,IF(G11=0,0,(F11-G11)/ABS(G11)))</f>
        <v>-0.101989065717271</v>
      </c>
    </row>
    <row r="12" ht="31.5" customHeight="1" spans="1:9">
      <c r="A12" s="47" t="s">
        <v>235</v>
      </c>
      <c r="B12" s="48"/>
      <c r="C12" s="19" t="s">
        <v>190</v>
      </c>
      <c r="D12" s="49">
        <v>3619902077.23</v>
      </c>
      <c r="E12" s="49">
        <v>3619902077.23</v>
      </c>
      <c r="F12" s="50">
        <v>845000000</v>
      </c>
      <c r="G12" s="53">
        <v>839000000</v>
      </c>
      <c r="H12" s="52">
        <f>IF(E12=0,0,F12/E12)</f>
        <v>0.233431728807042</v>
      </c>
      <c r="I12" s="17">
        <f>IF(G12=0,1,IF(G12=0,0,(F12-G12)/ABS(G12)))</f>
        <v>0.00715137067938021</v>
      </c>
    </row>
    <row r="13" ht="31.5" customHeight="1" spans="1:9">
      <c r="A13" s="26" t="s">
        <v>236</v>
      </c>
      <c r="B13" s="26"/>
      <c r="C13" s="27" t="s">
        <v>190</v>
      </c>
      <c r="D13" s="30">
        <v>0</v>
      </c>
      <c r="E13" s="30">
        <v>0</v>
      </c>
      <c r="F13" s="54">
        <v>0</v>
      </c>
      <c r="G13" s="30">
        <v>0</v>
      </c>
      <c r="H13" s="31">
        <f>IF(E13=0,0,F13/E13)</f>
        <v>0</v>
      </c>
      <c r="I13" s="31">
        <f>IF(G13=0,1,IF(G13=0,0,(F13-G13)/ABS(G13)))</f>
        <v>1</v>
      </c>
    </row>
    <row r="14" ht="31.5" customHeight="1" spans="1:9">
      <c r="A14" s="11" t="s">
        <v>237</v>
      </c>
      <c r="B14" s="11"/>
      <c r="C14" s="10" t="s">
        <v>190</v>
      </c>
      <c r="D14" s="22">
        <v>0</v>
      </c>
      <c r="E14" s="22">
        <v>0</v>
      </c>
      <c r="F14" s="35">
        <v>0</v>
      </c>
      <c r="G14" s="22">
        <v>0</v>
      </c>
      <c r="H14" s="34">
        <f>IF(E14=0,0,F14/E14)</f>
        <v>0</v>
      </c>
      <c r="I14" s="34">
        <f>IF(G14=0,1,IF(G14=0,0,(F14-G14)/ABS(G14)))</f>
        <v>1</v>
      </c>
    </row>
    <row r="15" ht="31.5" customHeight="1" spans="1:9">
      <c r="A15" s="11" t="s">
        <v>238</v>
      </c>
      <c r="B15" s="11"/>
      <c r="C15" s="10" t="s">
        <v>190</v>
      </c>
      <c r="D15" s="22">
        <v>0</v>
      </c>
      <c r="E15" s="22">
        <v>0</v>
      </c>
      <c r="F15" s="35">
        <v>0</v>
      </c>
      <c r="G15" s="22">
        <v>0</v>
      </c>
      <c r="H15" s="34">
        <f>IF(E15=0,0,F15/E15)</f>
        <v>0</v>
      </c>
      <c r="I15" s="34">
        <f>IF(G15=0,1,IF(G15=0,0,(F15-G15)/ABS(G15)))</f>
        <v>1</v>
      </c>
    </row>
    <row r="16" ht="31.5" customHeight="1" spans="1:9">
      <c r="A16" s="11" t="s">
        <v>239</v>
      </c>
      <c r="B16" s="11"/>
      <c r="C16" s="46" t="s">
        <v>120</v>
      </c>
      <c r="D16" s="46" t="s">
        <v>120</v>
      </c>
      <c r="E16" s="46" t="s">
        <v>120</v>
      </c>
      <c r="F16" s="46" t="s">
        <v>120</v>
      </c>
      <c r="G16" s="46" t="s">
        <v>120</v>
      </c>
      <c r="H16" s="46" t="s">
        <v>120</v>
      </c>
      <c r="I16" s="46" t="s">
        <v>120</v>
      </c>
    </row>
    <row r="17" ht="31.5" customHeight="1" spans="1:9">
      <c r="A17" s="11" t="s">
        <v>240</v>
      </c>
      <c r="B17" s="11"/>
      <c r="C17" s="10" t="s">
        <v>181</v>
      </c>
      <c r="D17" s="32">
        <v>0</v>
      </c>
      <c r="E17" s="32">
        <v>0</v>
      </c>
      <c r="F17" s="33">
        <v>0</v>
      </c>
      <c r="G17" s="22">
        <v>0</v>
      </c>
      <c r="H17" s="34">
        <f>IF(E17=0,0,F17/E17)</f>
        <v>0</v>
      </c>
      <c r="I17" s="34">
        <f>IF(G17=0,1,IF(G17=0,0,(F17-G17)/ABS(G17)))</f>
        <v>1</v>
      </c>
    </row>
    <row r="18" ht="31.5" customHeight="1" spans="1:9">
      <c r="A18" s="11" t="s">
        <v>241</v>
      </c>
      <c r="B18" s="11"/>
      <c r="C18" s="10" t="s">
        <v>242</v>
      </c>
      <c r="D18" s="22">
        <v>0</v>
      </c>
      <c r="E18" s="22">
        <v>0</v>
      </c>
      <c r="F18" s="22">
        <f>F19+F20</f>
        <v>0</v>
      </c>
      <c r="G18" s="22">
        <v>0</v>
      </c>
      <c r="H18" s="34">
        <f>IF(E18=0,0,F18/E18)</f>
        <v>0</v>
      </c>
      <c r="I18" s="34">
        <f>IF(G18=0,1,IF(G18=0,0,(F18-G18)/ABS(G18)))</f>
        <v>1</v>
      </c>
    </row>
    <row r="19" ht="31.5" customHeight="1" spans="1:9">
      <c r="A19" s="11" t="s">
        <v>243</v>
      </c>
      <c r="B19" s="11"/>
      <c r="C19" s="10" t="s">
        <v>244</v>
      </c>
      <c r="D19" s="22">
        <v>0</v>
      </c>
      <c r="E19" s="22">
        <v>0</v>
      </c>
      <c r="F19" s="35">
        <v>0</v>
      </c>
      <c r="G19" s="22">
        <v>0</v>
      </c>
      <c r="H19" s="34">
        <f>IF(E19=0,0,F19/E19)</f>
        <v>0</v>
      </c>
      <c r="I19" s="34">
        <f>IF(G19=0,1,IF(G19=0,0,(F19-G19)/ABS(G19)))</f>
        <v>1</v>
      </c>
    </row>
    <row r="20" ht="31.5" customHeight="1" spans="1:9">
      <c r="A20" s="11" t="s">
        <v>245</v>
      </c>
      <c r="B20" s="11"/>
      <c r="C20" s="10" t="s">
        <v>244</v>
      </c>
      <c r="D20" s="22">
        <v>0</v>
      </c>
      <c r="E20" s="22">
        <v>0</v>
      </c>
      <c r="F20" s="35">
        <v>0</v>
      </c>
      <c r="G20" s="22">
        <v>0</v>
      </c>
      <c r="H20" s="34">
        <f>IF(E20=0,0,F20/E20)</f>
        <v>0</v>
      </c>
      <c r="I20" s="34">
        <f>IF(G20=0,1,IF(G20=0,0,(F20-G20)/ABS(G20)))</f>
        <v>1</v>
      </c>
    </row>
    <row r="21" ht="31.5" customHeight="1" spans="1:9">
      <c r="A21" s="11" t="s">
        <v>246</v>
      </c>
      <c r="B21" s="11"/>
      <c r="C21" s="46" t="s">
        <v>120</v>
      </c>
      <c r="D21" s="46" t="s">
        <v>120</v>
      </c>
      <c r="E21" s="46" t="s">
        <v>120</v>
      </c>
      <c r="F21" s="46" t="s">
        <v>120</v>
      </c>
      <c r="G21" s="46" t="s">
        <v>120</v>
      </c>
      <c r="H21" s="46" t="s">
        <v>120</v>
      </c>
      <c r="I21" s="46" t="s">
        <v>120</v>
      </c>
    </row>
    <row r="22" ht="31.5" customHeight="1" spans="1:9">
      <c r="A22" s="11" t="s">
        <v>247</v>
      </c>
      <c r="B22" s="11"/>
      <c r="C22" s="10" t="s">
        <v>181</v>
      </c>
      <c r="D22" s="55">
        <v>0</v>
      </c>
      <c r="E22" s="55">
        <v>0</v>
      </c>
      <c r="F22" s="37">
        <v>0</v>
      </c>
      <c r="G22" s="56">
        <v>0</v>
      </c>
      <c r="H22" s="57">
        <f>IF(E22=0,0,F22/E22)</f>
        <v>0</v>
      </c>
      <c r="I22" s="57">
        <f>IF(G22=0,1,IF(G22=0,0,(F22-G22)/ABS(G22)))</f>
        <v>1</v>
      </c>
    </row>
    <row r="23" ht="31.5" customHeight="1" spans="1:9">
      <c r="A23" s="11" t="s">
        <v>248</v>
      </c>
      <c r="B23" s="11"/>
      <c r="C23" s="10" t="s">
        <v>244</v>
      </c>
      <c r="D23" s="56">
        <v>0</v>
      </c>
      <c r="E23" s="56">
        <v>0</v>
      </c>
      <c r="F23" s="56">
        <v>0</v>
      </c>
      <c r="G23" s="56">
        <v>0</v>
      </c>
      <c r="H23" s="57">
        <f>IF(E23=0,0,F23/E23)</f>
        <v>0</v>
      </c>
      <c r="I23" s="57">
        <f>IF(G23=0,1,IF(G23=0,0,(F23-G23)/ABS(G23)))</f>
        <v>1</v>
      </c>
    </row>
    <row r="24" ht="31.5" customHeight="1" spans="1:9">
      <c r="A24" s="11" t="s">
        <v>249</v>
      </c>
      <c r="B24" s="58"/>
      <c r="C24" s="10" t="s">
        <v>120</v>
      </c>
      <c r="D24" s="10" t="s">
        <v>120</v>
      </c>
      <c r="E24" s="10" t="s">
        <v>120</v>
      </c>
      <c r="F24" s="10" t="s">
        <v>120</v>
      </c>
      <c r="G24" s="10" t="s">
        <v>120</v>
      </c>
      <c r="H24" s="10" t="s">
        <v>120</v>
      </c>
      <c r="I24" s="10" t="s">
        <v>120</v>
      </c>
    </row>
    <row r="25" ht="31.5" customHeight="1" spans="1:9">
      <c r="A25" s="11" t="s">
        <v>240</v>
      </c>
      <c r="B25" s="58"/>
      <c r="C25" s="10" t="s">
        <v>181</v>
      </c>
      <c r="D25" s="32">
        <v>0</v>
      </c>
      <c r="E25" s="32">
        <v>0</v>
      </c>
      <c r="F25" s="33">
        <v>0</v>
      </c>
      <c r="G25" s="22">
        <v>0</v>
      </c>
      <c r="H25" s="34">
        <f>IF(E25=0,0,F25/E25)</f>
        <v>0</v>
      </c>
      <c r="I25" s="34">
        <f>IF(G25=0,1,IF(G25=0,0,(F25-G25)/ABS(G25)))</f>
        <v>1</v>
      </c>
    </row>
    <row r="26" ht="31.5" customHeight="1" spans="1:9">
      <c r="A26" s="11" t="s">
        <v>241</v>
      </c>
      <c r="B26" s="58"/>
      <c r="C26" s="10" t="s">
        <v>242</v>
      </c>
      <c r="D26" s="22">
        <v>0</v>
      </c>
      <c r="E26" s="22">
        <v>0</v>
      </c>
      <c r="F26" s="22">
        <f>F27+F28</f>
        <v>0</v>
      </c>
      <c r="G26" s="22">
        <v>0</v>
      </c>
      <c r="H26" s="34">
        <f>IF(E26=0,0,F26/E26)</f>
        <v>0</v>
      </c>
      <c r="I26" s="34">
        <f>IF(G26=0,1,IF(G26=0,0,(F26-G26)/ABS(G26)))</f>
        <v>1</v>
      </c>
    </row>
    <row r="27" ht="31.5" customHeight="1" spans="1:9">
      <c r="A27" s="11" t="s">
        <v>243</v>
      </c>
      <c r="B27" s="58"/>
      <c r="C27" s="10" t="s">
        <v>242</v>
      </c>
      <c r="D27" s="22">
        <v>0</v>
      </c>
      <c r="E27" s="22">
        <v>0</v>
      </c>
      <c r="F27" s="35">
        <v>0</v>
      </c>
      <c r="G27" s="22">
        <v>0</v>
      </c>
      <c r="H27" s="34">
        <f>IF(E27=0,0,F27/E27)</f>
        <v>0</v>
      </c>
      <c r="I27" s="34">
        <f>IF(G27=0,1,IF(G27=0,0,(F27-G27)/ABS(G27)))</f>
        <v>1</v>
      </c>
    </row>
    <row r="28" ht="31.5" customHeight="1" spans="1:9">
      <c r="A28" s="11" t="s">
        <v>250</v>
      </c>
      <c r="B28" s="58"/>
      <c r="C28" s="10" t="s">
        <v>242</v>
      </c>
      <c r="D28" s="22">
        <v>0</v>
      </c>
      <c r="E28" s="22">
        <v>0</v>
      </c>
      <c r="F28" s="35">
        <v>0</v>
      </c>
      <c r="G28" s="22">
        <v>0</v>
      </c>
      <c r="H28" s="34">
        <f>IF(E28=0,0,F28/E28)</f>
        <v>0</v>
      </c>
      <c r="I28" s="34">
        <f>IF(G28=0,1,IF(G28=0,0,(F28-G28)/ABS(G28)))</f>
        <v>1</v>
      </c>
    </row>
    <row r="29" ht="31.5" customHeight="1" spans="1:9">
      <c r="A29" s="11" t="s">
        <v>246</v>
      </c>
      <c r="B29" s="58"/>
      <c r="C29" s="46" t="s">
        <v>120</v>
      </c>
      <c r="D29" s="46" t="s">
        <v>120</v>
      </c>
      <c r="E29" s="46" t="s">
        <v>120</v>
      </c>
      <c r="F29" s="46" t="s">
        <v>120</v>
      </c>
      <c r="G29" s="46" t="s">
        <v>120</v>
      </c>
      <c r="H29" s="46" t="s">
        <v>120</v>
      </c>
      <c r="I29" s="46" t="s">
        <v>120</v>
      </c>
    </row>
    <row r="30" ht="31.5" customHeight="1" spans="1:9">
      <c r="A30" s="11" t="s">
        <v>247</v>
      </c>
      <c r="B30" s="58"/>
      <c r="C30" s="10" t="s">
        <v>181</v>
      </c>
      <c r="D30" s="32">
        <v>0</v>
      </c>
      <c r="E30" s="32">
        <v>0</v>
      </c>
      <c r="F30" s="33">
        <v>0</v>
      </c>
      <c r="G30" s="22">
        <v>0</v>
      </c>
      <c r="H30" s="34">
        <f>IF(E30=0,0,F30/E30)</f>
        <v>0</v>
      </c>
      <c r="I30" s="34">
        <f>IF(G30=0,1,IF(G30=0,0,(F30-G30)/ABS(G30)))</f>
        <v>1</v>
      </c>
    </row>
    <row r="31" ht="31.5" customHeight="1" spans="1:9">
      <c r="A31" s="11" t="s">
        <v>248</v>
      </c>
      <c r="B31" s="58"/>
      <c r="C31" s="10" t="s">
        <v>244</v>
      </c>
      <c r="D31" s="22">
        <v>0</v>
      </c>
      <c r="E31" s="22">
        <v>0</v>
      </c>
      <c r="F31" s="22">
        <v>0</v>
      </c>
      <c r="G31" s="22">
        <v>0</v>
      </c>
      <c r="H31" s="34">
        <f>IF(E31=0,0,F31/E31)</f>
        <v>0</v>
      </c>
      <c r="I31" s="34">
        <f>IF(G31=0,1,IF(G31=0,0,(F31-G31)/ABS(G31)))</f>
        <v>1</v>
      </c>
    </row>
    <row r="32" ht="31.5" customHeight="1" spans="1:9">
      <c r="A32" s="11" t="s">
        <v>251</v>
      </c>
      <c r="B32" s="58"/>
      <c r="C32" s="10" t="s">
        <v>120</v>
      </c>
      <c r="D32" s="10" t="s">
        <v>120</v>
      </c>
      <c r="E32" s="10" t="s">
        <v>120</v>
      </c>
      <c r="F32" s="10" t="s">
        <v>120</v>
      </c>
      <c r="G32" s="10" t="s">
        <v>120</v>
      </c>
      <c r="H32" s="46" t="s">
        <v>120</v>
      </c>
      <c r="I32" s="46" t="s">
        <v>120</v>
      </c>
    </row>
    <row r="33" ht="31.5" customHeight="1" spans="1:9">
      <c r="A33" s="11" t="s">
        <v>240</v>
      </c>
      <c r="B33" s="58"/>
      <c r="C33" s="10" t="s">
        <v>181</v>
      </c>
      <c r="D33" s="32">
        <v>1049291</v>
      </c>
      <c r="E33" s="32">
        <v>1049291</v>
      </c>
      <c r="F33" s="33">
        <v>1037052</v>
      </c>
      <c r="G33" s="22">
        <v>1043495</v>
      </c>
      <c r="H33" s="34">
        <f>IF(E33=0,0,F33/E33)</f>
        <v>0.988335933501765</v>
      </c>
      <c r="I33" s="34">
        <f>IF(G33=0,1,IF(G33=0,0,(F33-G33)/ABS(G33)))</f>
        <v>-0.00617444261831633</v>
      </c>
    </row>
    <row r="34" ht="31.5" customHeight="1" spans="1:9">
      <c r="A34" s="11" t="s">
        <v>241</v>
      </c>
      <c r="B34" s="58"/>
      <c r="C34" s="10" t="s">
        <v>242</v>
      </c>
      <c r="D34" s="22">
        <v>770</v>
      </c>
      <c r="E34" s="22">
        <v>770</v>
      </c>
      <c r="F34" s="22">
        <f>F35+F36</f>
        <v>770</v>
      </c>
      <c r="G34" s="22">
        <v>680</v>
      </c>
      <c r="H34" s="34">
        <f>IF(E34=0,0,F34/E34)</f>
        <v>1</v>
      </c>
      <c r="I34" s="34">
        <f>IF(G34=0,1,IF(G34=0,0,(F34-G34)/ABS(G34)))</f>
        <v>0.132352941176471</v>
      </c>
    </row>
    <row r="35" ht="31.5" customHeight="1" spans="1:9">
      <c r="A35" s="11" t="s">
        <v>243</v>
      </c>
      <c r="B35" s="58"/>
      <c r="C35" s="10" t="s">
        <v>242</v>
      </c>
      <c r="D35" s="22">
        <v>220</v>
      </c>
      <c r="E35" s="22">
        <v>220</v>
      </c>
      <c r="F35" s="35">
        <v>220</v>
      </c>
      <c r="G35" s="22">
        <v>180</v>
      </c>
      <c r="H35" s="34">
        <f>IF(E35=0,0,F35/E35)</f>
        <v>1</v>
      </c>
      <c r="I35" s="34">
        <f>IF(G35=0,1,IF(G35=0,0,(F35-G35)/ABS(G35)))</f>
        <v>0.222222222222222</v>
      </c>
    </row>
    <row r="36" ht="31.5" customHeight="1" spans="1:9">
      <c r="A36" s="11" t="s">
        <v>250</v>
      </c>
      <c r="B36" s="58"/>
      <c r="C36" s="10" t="s">
        <v>242</v>
      </c>
      <c r="D36" s="22">
        <v>550</v>
      </c>
      <c r="E36" s="22">
        <v>550</v>
      </c>
      <c r="F36" s="35">
        <v>550</v>
      </c>
      <c r="G36" s="22">
        <v>500</v>
      </c>
      <c r="H36" s="34">
        <f>IF(E36=0,0,F36/E36)</f>
        <v>1</v>
      </c>
      <c r="I36" s="34">
        <f>IF(G36=0,1,IF(G36=0,0,(F36-G36)/ABS(G36)))</f>
        <v>0.1</v>
      </c>
    </row>
    <row r="37" ht="31.5" customHeight="1" spans="1:9">
      <c r="A37" s="11" t="s">
        <v>246</v>
      </c>
      <c r="B37" s="11"/>
      <c r="C37" s="46" t="s">
        <v>120</v>
      </c>
      <c r="D37" s="46" t="s">
        <v>120</v>
      </c>
      <c r="E37" s="46" t="s">
        <v>120</v>
      </c>
      <c r="F37" s="46" t="s">
        <v>120</v>
      </c>
      <c r="G37" s="46" t="s">
        <v>120</v>
      </c>
      <c r="H37" s="46" t="s">
        <v>120</v>
      </c>
      <c r="I37" s="46" t="s">
        <v>120</v>
      </c>
    </row>
    <row r="38" ht="31.5" customHeight="1" spans="1:9">
      <c r="A38" s="11" t="s">
        <v>247</v>
      </c>
      <c r="B38" s="58"/>
      <c r="C38" s="10" t="s">
        <v>181</v>
      </c>
      <c r="D38" s="32">
        <v>1049291</v>
      </c>
      <c r="E38" s="32">
        <v>1049291</v>
      </c>
      <c r="F38" s="33">
        <v>1037052</v>
      </c>
      <c r="G38" s="22">
        <v>1043495</v>
      </c>
      <c r="H38" s="34">
        <f>IF(E38=0,0,F38/E38)</f>
        <v>0.988335933501765</v>
      </c>
      <c r="I38" s="34">
        <f>IF(G38=0,1,IF(G38=0,0,(F38-G38)/ABS(G38)))</f>
        <v>-0.00617444261831633</v>
      </c>
    </row>
    <row r="39" ht="31.5" customHeight="1" spans="1:9">
      <c r="A39" s="11" t="s">
        <v>248</v>
      </c>
      <c r="B39" s="58"/>
      <c r="C39" s="10" t="s">
        <v>244</v>
      </c>
      <c r="D39" s="22">
        <v>51</v>
      </c>
      <c r="E39" s="22">
        <v>51</v>
      </c>
      <c r="F39" s="22">
        <v>0</v>
      </c>
      <c r="G39" s="22">
        <v>6.59</v>
      </c>
      <c r="H39" s="34">
        <f>IF(E39=0,0,F39/E39)</f>
        <v>0</v>
      </c>
      <c r="I39" s="34">
        <f>IF(G39=0,1,IF(G39=0,0,(F39-G39)/ABS(G39)))</f>
        <v>-1</v>
      </c>
    </row>
    <row r="40" ht="30" customHeight="1" spans="1:9">
      <c r="A40" s="2"/>
      <c r="B40" s="39"/>
      <c r="C40" s="39"/>
      <c r="D40" s="39"/>
      <c r="E40" s="39"/>
      <c r="F40" s="39"/>
      <c r="G40" s="39"/>
      <c r="H40" s="39"/>
      <c r="I40" s="41" t="s">
        <v>252</v>
      </c>
    </row>
  </sheetData>
  <mergeCells count="38">
    <mergeCell ref="B1:I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</mergeCells>
  <printOptions horizont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A1"/>
    </sheetView>
  </sheetViews>
  <sheetFormatPr defaultColWidth="8" defaultRowHeight="14.4"/>
  <cols>
    <col min="1" max="1" width="13.7685185185185" style="1"/>
    <col min="2" max="2" width="21.6574074074074" style="1"/>
    <col min="3" max="3" width="10.1759259259259" style="1"/>
    <col min="4" max="7" width="21.6574074074074" style="1"/>
    <col min="8" max="8" width="27.962962962963" style="1"/>
    <col min="9" max="9" width="28.3981481481481" style="1"/>
  </cols>
  <sheetData>
    <row r="1" ht="6.75" customHeight="1" spans="1:9">
      <c r="A1" s="2"/>
      <c r="B1" s="3"/>
      <c r="C1" s="4"/>
      <c r="D1" s="4"/>
      <c r="E1" s="4"/>
      <c r="F1" s="4"/>
      <c r="G1" s="4"/>
      <c r="H1" s="4"/>
      <c r="I1" s="4"/>
    </row>
    <row r="2" ht="36.75" customHeight="1" spans="1:9">
      <c r="A2" s="5"/>
      <c r="B2" s="6" t="s">
        <v>253</v>
      </c>
      <c r="C2" s="6"/>
      <c r="D2" s="6"/>
      <c r="E2" s="6"/>
      <c r="F2" s="6"/>
      <c r="G2" s="6"/>
      <c r="H2" s="6"/>
      <c r="I2" s="6"/>
    </row>
    <row r="3" ht="22.5" customHeight="1" spans="1:9">
      <c r="A3" s="7" t="s">
        <v>171</v>
      </c>
      <c r="B3" s="8" t="s">
        <v>51</v>
      </c>
      <c r="C3" s="7"/>
      <c r="D3" s="7"/>
      <c r="E3" s="7"/>
      <c r="F3" s="7"/>
      <c r="G3" s="7"/>
      <c r="H3" s="7"/>
      <c r="I3" s="40" t="s">
        <v>254</v>
      </c>
    </row>
    <row r="4" ht="39" customHeight="1" spans="1:9">
      <c r="A4" s="9" t="s">
        <v>255</v>
      </c>
      <c r="B4" s="9"/>
      <c r="C4" s="10" t="s">
        <v>174</v>
      </c>
      <c r="D4" s="10" t="s">
        <v>54</v>
      </c>
      <c r="E4" s="10" t="s">
        <v>55</v>
      </c>
      <c r="F4" s="10" t="s">
        <v>175</v>
      </c>
      <c r="G4" s="10" t="s">
        <v>176</v>
      </c>
      <c r="H4" s="9" t="s">
        <v>256</v>
      </c>
      <c r="I4" s="9" t="s">
        <v>257</v>
      </c>
    </row>
    <row r="5" ht="31.5" customHeight="1" spans="1:9">
      <c r="A5" s="11" t="s">
        <v>258</v>
      </c>
      <c r="B5" s="11"/>
      <c r="C5" s="10" t="s">
        <v>120</v>
      </c>
      <c r="D5" s="10" t="s">
        <v>120</v>
      </c>
      <c r="E5" s="10" t="s">
        <v>120</v>
      </c>
      <c r="F5" s="10" t="s">
        <v>120</v>
      </c>
      <c r="G5" s="10" t="s">
        <v>120</v>
      </c>
      <c r="H5" s="10" t="s">
        <v>120</v>
      </c>
      <c r="I5" s="10" t="s">
        <v>120</v>
      </c>
    </row>
    <row r="6" ht="31.5" customHeight="1" spans="1:9">
      <c r="A6" s="12" t="s">
        <v>228</v>
      </c>
      <c r="B6" s="12"/>
      <c r="C6" s="13" t="s">
        <v>181</v>
      </c>
      <c r="D6" s="14">
        <v>84601</v>
      </c>
      <c r="E6" s="14">
        <v>84601</v>
      </c>
      <c r="F6" s="15">
        <v>65740</v>
      </c>
      <c r="G6" s="16">
        <v>84595</v>
      </c>
      <c r="H6" s="17">
        <f>IF(E6=0,0,F6/E6)</f>
        <v>0.777059372820652</v>
      </c>
      <c r="I6" s="17">
        <f>IF(G6=0,1,IF(G6=0,0,(F6-G6)/ABS(G6)))</f>
        <v>-0.222885513328211</v>
      </c>
    </row>
    <row r="7" ht="31.5" customHeight="1" spans="1:9">
      <c r="A7" s="18" t="s">
        <v>259</v>
      </c>
      <c r="B7" s="18"/>
      <c r="C7" s="19" t="s">
        <v>120</v>
      </c>
      <c r="D7" s="20" t="s">
        <v>120</v>
      </c>
      <c r="E7" s="20" t="s">
        <v>120</v>
      </c>
      <c r="F7" s="20" t="s">
        <v>120</v>
      </c>
      <c r="G7" s="19" t="s">
        <v>120</v>
      </c>
      <c r="H7" s="19" t="s">
        <v>120</v>
      </c>
      <c r="I7" s="19" t="s">
        <v>120</v>
      </c>
    </row>
    <row r="8" ht="31.5" customHeight="1" spans="1:9">
      <c r="A8" s="18" t="s">
        <v>260</v>
      </c>
      <c r="B8" s="18"/>
      <c r="C8" s="21" t="s">
        <v>190</v>
      </c>
      <c r="D8" s="22">
        <v>2965442316.64</v>
      </c>
      <c r="E8" s="22">
        <v>2965442316.64</v>
      </c>
      <c r="F8" s="23">
        <v>522830220</v>
      </c>
      <c r="G8" s="19" t="s">
        <v>120</v>
      </c>
      <c r="H8" s="24">
        <f t="shared" ref="H8:H13" si="0">IF(E8=0,0,F8/E8)</f>
        <v>0.176307668190422</v>
      </c>
      <c r="I8" s="19" t="s">
        <v>120</v>
      </c>
    </row>
    <row r="9" ht="31.5" customHeight="1" spans="1:9">
      <c r="A9" s="18" t="s">
        <v>261</v>
      </c>
      <c r="B9" s="18"/>
      <c r="C9" s="21" t="s">
        <v>190</v>
      </c>
      <c r="D9" s="16">
        <v>2965442316.64</v>
      </c>
      <c r="E9" s="16">
        <v>2965442316.64</v>
      </c>
      <c r="F9" s="25">
        <v>522830220</v>
      </c>
      <c r="G9" s="19" t="s">
        <v>120</v>
      </c>
      <c r="H9" s="24">
        <f t="shared" si="0"/>
        <v>0.176307668190422</v>
      </c>
      <c r="I9" s="19" t="s">
        <v>120</v>
      </c>
    </row>
    <row r="10" ht="31.5" customHeight="1" spans="1:9">
      <c r="A10" s="26" t="s">
        <v>262</v>
      </c>
      <c r="B10" s="26"/>
      <c r="C10" s="27" t="s">
        <v>181</v>
      </c>
      <c r="D10" s="28">
        <v>362</v>
      </c>
      <c r="E10" s="28">
        <v>362</v>
      </c>
      <c r="F10" s="29">
        <v>482</v>
      </c>
      <c r="G10" s="30">
        <v>319</v>
      </c>
      <c r="H10" s="31">
        <f t="shared" si="0"/>
        <v>1.33149171270718</v>
      </c>
      <c r="I10" s="31">
        <f>IF(G10=0,1,IF(G10=0,0,(F10-G10)/ABS(G10)))</f>
        <v>0.510971786833856</v>
      </c>
    </row>
    <row r="11" ht="31.5" customHeight="1" spans="1:9">
      <c r="A11" s="11" t="s">
        <v>263</v>
      </c>
      <c r="B11" s="11"/>
      <c r="C11" s="10" t="s">
        <v>264</v>
      </c>
      <c r="D11" s="32">
        <v>2512</v>
      </c>
      <c r="E11" s="32">
        <v>2512</v>
      </c>
      <c r="F11" s="33">
        <v>877</v>
      </c>
      <c r="G11" s="22">
        <v>640</v>
      </c>
      <c r="H11" s="34">
        <f t="shared" si="0"/>
        <v>0.349124203821656</v>
      </c>
      <c r="I11" s="34">
        <f>IF(G11=0,1,IF(G11=0,0,(F11-G11)/ABS(G11)))</f>
        <v>0.3703125</v>
      </c>
    </row>
    <row r="12" ht="31.5" customHeight="1" spans="1:9">
      <c r="A12" s="11" t="s">
        <v>265</v>
      </c>
      <c r="B12" s="11"/>
      <c r="C12" s="10" t="s">
        <v>181</v>
      </c>
      <c r="D12" s="32">
        <v>12000</v>
      </c>
      <c r="E12" s="32">
        <v>12000</v>
      </c>
      <c r="F12" s="33">
        <v>20451</v>
      </c>
      <c r="G12" s="22">
        <v>0</v>
      </c>
      <c r="H12" s="34">
        <f t="shared" si="0"/>
        <v>1.70425</v>
      </c>
      <c r="I12" s="34">
        <f>IF(G12=0,1,IF(G12=0,0,(F12-G12)/ABS(G12)))</f>
        <v>1</v>
      </c>
    </row>
    <row r="13" ht="31.5" customHeight="1" spans="1:9">
      <c r="A13" s="11" t="s">
        <v>266</v>
      </c>
      <c r="B13" s="11"/>
      <c r="C13" s="10" t="s">
        <v>181</v>
      </c>
      <c r="D13" s="22">
        <v>200</v>
      </c>
      <c r="E13" s="22">
        <v>200</v>
      </c>
      <c r="F13" s="35">
        <v>186</v>
      </c>
      <c r="G13" s="32">
        <v>0</v>
      </c>
      <c r="H13" s="34">
        <f t="shared" si="0"/>
        <v>0.93</v>
      </c>
      <c r="I13" s="34">
        <f>IF(G13=0,1,IF(G13=0,0,(F13-G13)/ABS(G13)))</f>
        <v>1</v>
      </c>
    </row>
    <row r="14" ht="31.5" customHeight="1" spans="1:9">
      <c r="A14" s="11" t="s">
        <v>267</v>
      </c>
      <c r="B14" s="36"/>
      <c r="C14" s="10" t="s">
        <v>120</v>
      </c>
      <c r="D14" s="37" t="s">
        <v>120</v>
      </c>
      <c r="E14" s="37" t="s">
        <v>120</v>
      </c>
      <c r="F14" s="37" t="s">
        <v>120</v>
      </c>
      <c r="G14" s="37" t="s">
        <v>120</v>
      </c>
      <c r="H14" s="10" t="s">
        <v>120</v>
      </c>
      <c r="I14" s="10" t="s">
        <v>120</v>
      </c>
    </row>
    <row r="15" ht="31.5" customHeight="1" spans="1:9">
      <c r="A15" s="11" t="s">
        <v>228</v>
      </c>
      <c r="B15" s="11"/>
      <c r="C15" s="10" t="s">
        <v>181</v>
      </c>
      <c r="D15" s="32">
        <v>69178</v>
      </c>
      <c r="E15" s="32">
        <v>69178</v>
      </c>
      <c r="F15" s="33">
        <v>73990</v>
      </c>
      <c r="G15" s="22">
        <v>69016</v>
      </c>
      <c r="H15" s="34">
        <f>IF(E15=0,0,F15/E15)</f>
        <v>1.06955968660557</v>
      </c>
      <c r="I15" s="34">
        <f>IF(G15=0,1,IF(G15=0,0,(F15-G15)/ABS(G15)))</f>
        <v>0.0720702445809667</v>
      </c>
    </row>
    <row r="16" ht="31.5" customHeight="1" spans="1:9">
      <c r="A16" s="11" t="s">
        <v>259</v>
      </c>
      <c r="B16" s="11"/>
      <c r="C16" s="10" t="s">
        <v>190</v>
      </c>
      <c r="D16" s="22">
        <v>4948639928.64</v>
      </c>
      <c r="E16" s="22">
        <v>4948639928.64</v>
      </c>
      <c r="F16" s="35">
        <v>1444470000</v>
      </c>
      <c r="G16" s="22">
        <v>1644920000</v>
      </c>
      <c r="H16" s="34">
        <f>IF(E16=0,0,F16/E16)</f>
        <v>0.291892322098483</v>
      </c>
      <c r="I16" s="34">
        <f>IF(G16=0,1,IF(G16=0,0,(F16-G16)/ABS(G16)))</f>
        <v>-0.121860029667096</v>
      </c>
    </row>
    <row r="17" ht="31.5" customHeight="1" spans="1:9">
      <c r="A17" s="11" t="s">
        <v>268</v>
      </c>
      <c r="B17" s="11"/>
      <c r="C17" s="10" t="s">
        <v>181</v>
      </c>
      <c r="D17" s="32">
        <v>407</v>
      </c>
      <c r="E17" s="32">
        <v>407</v>
      </c>
      <c r="F17" s="33">
        <v>207</v>
      </c>
      <c r="G17" s="22">
        <v>195</v>
      </c>
      <c r="H17" s="34">
        <f>IF(E17=0,0,F17/E17)</f>
        <v>0.508599508599509</v>
      </c>
      <c r="I17" s="34">
        <f>IF(G17=0,1,IF(G17=0,0,(F17-G17)/ABS(G17)))</f>
        <v>0.0615384615384615</v>
      </c>
    </row>
    <row r="18" ht="31.5" customHeight="1" spans="1:9">
      <c r="A18" s="11" t="s">
        <v>269</v>
      </c>
      <c r="B18" s="11"/>
      <c r="C18" s="10" t="s">
        <v>120</v>
      </c>
      <c r="D18" s="37" t="s">
        <v>120</v>
      </c>
      <c r="E18" s="37" t="s">
        <v>120</v>
      </c>
      <c r="F18" s="37" t="s">
        <v>120</v>
      </c>
      <c r="G18" s="37" t="s">
        <v>120</v>
      </c>
      <c r="H18" s="10" t="s">
        <v>120</v>
      </c>
      <c r="I18" s="10" t="s">
        <v>120</v>
      </c>
    </row>
    <row r="19" ht="31.5" customHeight="1" spans="1:9">
      <c r="A19" s="11" t="s">
        <v>228</v>
      </c>
      <c r="B19" s="11"/>
      <c r="C19" s="10" t="s">
        <v>181</v>
      </c>
      <c r="D19" s="32">
        <v>46689</v>
      </c>
      <c r="E19" s="32">
        <v>46689</v>
      </c>
      <c r="F19" s="33">
        <v>65088</v>
      </c>
      <c r="G19" s="22">
        <v>46028</v>
      </c>
      <c r="H19" s="34">
        <f>IF(E19=0,0,F19/E19)</f>
        <v>1.39407569234723</v>
      </c>
      <c r="I19" s="34">
        <f>IF(G19=0,1,IF(G19=0,0,(F19-G19)/ABS(G19)))</f>
        <v>0.414095767793517</v>
      </c>
    </row>
    <row r="20" ht="31.5" customHeight="1" spans="1:9">
      <c r="A20" s="11" t="s">
        <v>259</v>
      </c>
      <c r="B20" s="11"/>
      <c r="C20" s="10" t="s">
        <v>190</v>
      </c>
      <c r="D20" s="22">
        <v>3944359554.84</v>
      </c>
      <c r="E20" s="22">
        <v>3944359554.84</v>
      </c>
      <c r="F20" s="35">
        <v>1035000000</v>
      </c>
      <c r="G20" s="22">
        <v>1026000000</v>
      </c>
      <c r="H20" s="34">
        <f>IF(E20=0,0,F20/E20)</f>
        <v>0.262400013388735</v>
      </c>
      <c r="I20" s="34">
        <f>IF(G20=0,1,IF(G20=0,0,(F20-G20)/ABS(G20)))</f>
        <v>0.0087719298245614</v>
      </c>
    </row>
    <row r="21" ht="31.5" customHeight="1" spans="1:9">
      <c r="A21" s="11" t="s">
        <v>270</v>
      </c>
      <c r="B21" s="11"/>
      <c r="C21" s="10" t="s">
        <v>271</v>
      </c>
      <c r="D21" s="32">
        <v>1381</v>
      </c>
      <c r="E21" s="32">
        <v>1381</v>
      </c>
      <c r="F21" s="33">
        <v>275</v>
      </c>
      <c r="G21" s="22">
        <v>278</v>
      </c>
      <c r="H21" s="34">
        <f>IF(E21=0,0,F21/E21)</f>
        <v>0.199131064446054</v>
      </c>
      <c r="I21" s="34">
        <f>IF(G21=0,1,IF(G21=0,0,(F21-G21)/ABS(G21)))</f>
        <v>-0.0107913669064748</v>
      </c>
    </row>
    <row r="22" ht="31.5" customHeight="1" spans="1:9">
      <c r="A22" s="11" t="s">
        <v>272</v>
      </c>
      <c r="B22" s="11"/>
      <c r="C22" s="10" t="s">
        <v>271</v>
      </c>
      <c r="D22" s="32">
        <v>2843</v>
      </c>
      <c r="E22" s="32">
        <v>2843</v>
      </c>
      <c r="F22" s="33">
        <v>587</v>
      </c>
      <c r="G22" s="22">
        <v>753</v>
      </c>
      <c r="H22" s="34">
        <f>IF(E22=0,0,F22/E22)</f>
        <v>0.206472036581076</v>
      </c>
      <c r="I22" s="34">
        <f>IF(G22=0,1,IF(G22=0,0,(F22-G22)/ABS(G22)))</f>
        <v>-0.220451527224436</v>
      </c>
    </row>
    <row r="23" ht="31.5" customHeight="1" spans="1:9">
      <c r="A23" s="2"/>
      <c r="B23" s="38"/>
      <c r="C23" s="39"/>
      <c r="D23" s="39"/>
      <c r="E23" s="39"/>
      <c r="F23" s="39"/>
      <c r="G23" s="39"/>
      <c r="H23" s="39"/>
      <c r="I23" s="41" t="s">
        <v>273</v>
      </c>
    </row>
  </sheetData>
  <mergeCells count="20">
    <mergeCell ref="B2:I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rintOptions horizontalCentered="1"/>
  <pageMargins left="1.18110236220472" right="1.18110236220472" top="1.18110236220472" bottom="1.18110236220472" header="0.51181" footer="0.51181"/>
  <pageSetup paperSize="9" scale="9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workbookViewId="0">
      <selection activeCell="A1" sqref="A1"/>
    </sheetView>
  </sheetViews>
  <sheetFormatPr defaultColWidth="8" defaultRowHeight="14.4"/>
  <cols>
    <col min="1" max="1" width="5.73148148148148" style="1"/>
    <col min="2" max="2" width="6.30555555555556" style="1"/>
    <col min="3" max="3" width="9.17592592592593" style="1"/>
    <col min="4" max="5" width="10.462962962963" style="1"/>
    <col min="6" max="6" width="9.46296296296296" style="1"/>
    <col min="7" max="7" width="10.462962962963" style="1"/>
    <col min="8" max="8" width="46.3240740740741" style="1"/>
    <col min="9" max="9" width="9.75" style="1"/>
    <col min="10" max="10" width="11.6111111111111" style="1"/>
    <col min="11" max="11" width="8" style="1" hidden="1"/>
  </cols>
  <sheetData>
    <row r="1" ht="36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28" t="s">
        <v>0</v>
      </c>
    </row>
    <row r="2" ht="36" customHeight="1" spans="1:11">
      <c r="A2" s="216"/>
      <c r="B2" s="217" t="s">
        <v>18</v>
      </c>
      <c r="C2" s="217"/>
      <c r="D2" s="217"/>
      <c r="E2" s="218"/>
      <c r="F2" s="219"/>
      <c r="G2" s="220" t="s">
        <v>19</v>
      </c>
      <c r="H2" s="220"/>
      <c r="I2" s="2"/>
      <c r="J2" s="2"/>
      <c r="K2" s="2"/>
    </row>
    <row r="3" ht="36" customHeight="1" spans="1:11">
      <c r="A3" s="221"/>
      <c r="B3" s="222"/>
      <c r="C3" s="222"/>
      <c r="D3" s="222"/>
      <c r="E3" s="222"/>
      <c r="F3" s="223"/>
      <c r="G3" s="222"/>
      <c r="H3" s="224"/>
      <c r="I3" s="2"/>
      <c r="J3" s="2"/>
      <c r="K3" s="2"/>
    </row>
    <row r="4" ht="45" customHeight="1" spans="1:11">
      <c r="A4" s="221"/>
      <c r="B4" s="222"/>
      <c r="C4" s="222"/>
      <c r="D4" s="222"/>
      <c r="E4" s="222"/>
      <c r="F4" s="222"/>
      <c r="G4" s="222"/>
      <c r="H4" s="222"/>
      <c r="I4" s="2"/>
      <c r="J4" s="229"/>
      <c r="K4" s="2"/>
    </row>
    <row r="5" ht="39.75" customHeight="1" spans="1:11">
      <c r="A5" s="216"/>
      <c r="B5" s="216"/>
      <c r="C5" s="2"/>
      <c r="D5" s="216" t="s">
        <v>20</v>
      </c>
      <c r="E5" s="216"/>
      <c r="F5" s="225"/>
      <c r="G5" s="226"/>
      <c r="H5" s="226"/>
      <c r="I5" s="2"/>
      <c r="J5" s="2"/>
      <c r="K5" s="2"/>
    </row>
    <row r="6" ht="39.75" customHeight="1" spans="1:11">
      <c r="A6" s="216"/>
      <c r="B6" s="216"/>
      <c r="C6" s="216"/>
      <c r="D6" s="216" t="s">
        <v>21</v>
      </c>
      <c r="E6" s="216"/>
      <c r="F6" s="225"/>
      <c r="G6" s="226"/>
      <c r="H6" s="226"/>
      <c r="I6" s="2"/>
      <c r="J6" s="2"/>
      <c r="K6" s="2"/>
    </row>
    <row r="7" ht="39.75" customHeight="1" spans="1:11">
      <c r="A7" s="216"/>
      <c r="B7" s="216"/>
      <c r="C7" s="216"/>
      <c r="D7" s="216" t="s">
        <v>22</v>
      </c>
      <c r="E7" s="216"/>
      <c r="F7" s="225"/>
      <c r="G7" s="226"/>
      <c r="H7" s="226"/>
      <c r="I7" s="2"/>
      <c r="J7" s="2"/>
      <c r="K7" s="2"/>
    </row>
    <row r="8" ht="39.75" customHeight="1" spans="1:11">
      <c r="A8" s="216"/>
      <c r="B8" s="216"/>
      <c r="C8" s="216"/>
      <c r="D8" s="216" t="s">
        <v>23</v>
      </c>
      <c r="E8" s="216"/>
      <c r="F8" s="225"/>
      <c r="G8" s="226"/>
      <c r="H8" s="226"/>
      <c r="I8" s="2"/>
      <c r="J8" s="2"/>
      <c r="K8" s="2"/>
    </row>
    <row r="9" ht="39.75" customHeight="1" spans="1:11">
      <c r="A9" s="216"/>
      <c r="B9" s="216"/>
      <c r="C9" s="216"/>
      <c r="D9" s="216" t="s">
        <v>24</v>
      </c>
      <c r="E9" s="216"/>
      <c r="F9" s="225"/>
      <c r="G9" s="226"/>
      <c r="H9" s="226"/>
      <c r="I9" s="2"/>
      <c r="J9" s="2"/>
      <c r="K9" s="2"/>
    </row>
    <row r="10" ht="39.75" customHeight="1" spans="1:11">
      <c r="A10" s="216"/>
      <c r="B10" s="216"/>
      <c r="C10" s="216"/>
      <c r="D10" s="216" t="s">
        <v>25</v>
      </c>
      <c r="E10" s="216"/>
      <c r="F10" s="227"/>
      <c r="G10" s="226"/>
      <c r="H10" s="226"/>
      <c r="I10" s="2"/>
      <c r="J10" s="2"/>
      <c r="K10" s="2"/>
    </row>
    <row r="11" ht="16.5" customHeight="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ht="16.5" customHeight="1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ht="16.5" customHeight="1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mergeCells count="14">
    <mergeCell ref="B2:E2"/>
    <mergeCell ref="G2:J2"/>
    <mergeCell ref="D5:E5"/>
    <mergeCell ref="F5:H5"/>
    <mergeCell ref="D6:E6"/>
    <mergeCell ref="F6:H6"/>
    <mergeCell ref="D7:E7"/>
    <mergeCell ref="F7:H7"/>
    <mergeCell ref="D8:E8"/>
    <mergeCell ref="F8:H8"/>
    <mergeCell ref="D9:E9"/>
    <mergeCell ref="F9:H9"/>
    <mergeCell ref="D10:E10"/>
    <mergeCell ref="F10:H10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selection activeCell="A1" sqref="A1:I2"/>
    </sheetView>
  </sheetViews>
  <sheetFormatPr defaultColWidth="8" defaultRowHeight="14.4"/>
  <cols>
    <col min="1" max="9" width="13.6203703703704" style="1"/>
  </cols>
  <sheetData>
    <row r="1" ht="10.5" customHeight="1" spans="1:9">
      <c r="A1" s="208" t="s">
        <v>26</v>
      </c>
      <c r="B1" s="209"/>
      <c r="C1" s="209"/>
      <c r="D1" s="209"/>
      <c r="E1" s="209"/>
      <c r="F1" s="209"/>
      <c r="G1" s="209"/>
      <c r="H1" s="209"/>
      <c r="I1" s="209"/>
    </row>
    <row r="2" ht="35.25" customHeight="1" spans="1:9">
      <c r="A2" s="209"/>
      <c r="B2" s="209"/>
      <c r="C2" s="209"/>
      <c r="D2" s="209"/>
      <c r="E2" s="209"/>
      <c r="F2" s="209"/>
      <c r="G2" s="209"/>
      <c r="H2" s="209"/>
      <c r="I2" s="209"/>
    </row>
    <row r="3" ht="21" customHeight="1" spans="1:9">
      <c r="A3" s="210" t="s">
        <v>27</v>
      </c>
      <c r="B3" s="211"/>
      <c r="C3" s="211"/>
      <c r="D3" s="211"/>
      <c r="E3" s="211"/>
      <c r="F3" s="211"/>
      <c r="G3" s="211"/>
      <c r="H3" s="211"/>
      <c r="I3" s="211"/>
    </row>
    <row r="4" ht="21" customHeight="1" spans="1:9">
      <c r="A4" s="212" t="s">
        <v>28</v>
      </c>
      <c r="B4" s="213"/>
      <c r="C4" s="213"/>
      <c r="D4" s="213"/>
      <c r="E4" s="213"/>
      <c r="F4" s="213"/>
      <c r="G4" s="213"/>
      <c r="H4" s="213"/>
      <c r="I4" s="213"/>
    </row>
    <row r="5" ht="21" customHeight="1" spans="1:9">
      <c r="A5" s="212" t="s">
        <v>29</v>
      </c>
      <c r="B5" s="213"/>
      <c r="C5" s="213"/>
      <c r="D5" s="213"/>
      <c r="E5" s="213"/>
      <c r="F5" s="213"/>
      <c r="G5" s="213"/>
      <c r="H5" s="213"/>
      <c r="I5" s="213"/>
    </row>
    <row r="6" ht="21" customHeight="1" spans="1:9">
      <c r="A6" s="212" t="s">
        <v>30</v>
      </c>
      <c r="B6" s="213"/>
      <c r="C6" s="213"/>
      <c r="D6" s="213"/>
      <c r="E6" s="213"/>
      <c r="F6" s="213"/>
      <c r="G6" s="213"/>
      <c r="H6" s="213"/>
      <c r="I6" s="213"/>
    </row>
    <row r="7" ht="21" customHeight="1" spans="1:9">
      <c r="A7" s="212" t="s">
        <v>31</v>
      </c>
      <c r="B7" s="213"/>
      <c r="C7" s="213"/>
      <c r="D7" s="213"/>
      <c r="E7" s="213"/>
      <c r="F7" s="213"/>
      <c r="G7" s="213"/>
      <c r="H7" s="213"/>
      <c r="I7" s="213"/>
    </row>
    <row r="8" ht="21" customHeight="1" spans="1:9">
      <c r="A8" s="212" t="s">
        <v>32</v>
      </c>
      <c r="B8" s="213"/>
      <c r="C8" s="213"/>
      <c r="D8" s="213"/>
      <c r="E8" s="213"/>
      <c r="F8" s="213"/>
      <c r="G8" s="213"/>
      <c r="H8" s="213"/>
      <c r="I8" s="213"/>
    </row>
    <row r="9" ht="21" customHeight="1" spans="1:9">
      <c r="A9" s="212" t="s">
        <v>33</v>
      </c>
      <c r="B9" s="213"/>
      <c r="C9" s="213"/>
      <c r="D9" s="213"/>
      <c r="E9" s="213"/>
      <c r="F9" s="213"/>
      <c r="G9" s="213"/>
      <c r="H9" s="213"/>
      <c r="I9" s="213"/>
    </row>
    <row r="10" ht="21" customHeight="1" spans="1:9">
      <c r="A10" s="212" t="s">
        <v>34</v>
      </c>
      <c r="B10" s="213"/>
      <c r="C10" s="213"/>
      <c r="D10" s="213"/>
      <c r="E10" s="213"/>
      <c r="F10" s="213"/>
      <c r="G10" s="213"/>
      <c r="H10" s="213"/>
      <c r="I10" s="213"/>
    </row>
    <row r="11" ht="21" customHeight="1" spans="1:9">
      <c r="A11" s="210" t="s">
        <v>35</v>
      </c>
      <c r="B11" s="211"/>
      <c r="C11" s="211"/>
      <c r="D11" s="211"/>
      <c r="E11" s="211"/>
      <c r="F11" s="211"/>
      <c r="G11" s="211"/>
      <c r="H11" s="211"/>
      <c r="I11" s="211"/>
    </row>
    <row r="12" ht="28.5" customHeight="1" spans="1:9">
      <c r="A12" s="212" t="s">
        <v>36</v>
      </c>
      <c r="B12" s="213"/>
      <c r="C12" s="213"/>
      <c r="D12" s="213"/>
      <c r="E12" s="213"/>
      <c r="F12" s="213"/>
      <c r="G12" s="213"/>
      <c r="H12" s="213"/>
      <c r="I12" s="213"/>
    </row>
    <row r="13" ht="35.25" customHeight="1" spans="1:9">
      <c r="A13" s="214" t="s">
        <v>37</v>
      </c>
      <c r="B13" s="213"/>
      <c r="C13" s="213"/>
      <c r="D13" s="213"/>
      <c r="E13" s="213"/>
      <c r="F13" s="213"/>
      <c r="G13" s="213"/>
      <c r="H13" s="213"/>
      <c r="I13" s="213"/>
    </row>
    <row r="14" ht="28.5" customHeight="1" spans="1:9">
      <c r="A14" s="212" t="s">
        <v>38</v>
      </c>
      <c r="B14" s="213"/>
      <c r="C14" s="213"/>
      <c r="D14" s="213"/>
      <c r="E14" s="213"/>
      <c r="F14" s="213"/>
      <c r="G14" s="213"/>
      <c r="H14" s="213"/>
      <c r="I14" s="213"/>
    </row>
    <row r="15" ht="28.5" customHeight="1" spans="1:9">
      <c r="A15" s="214" t="s">
        <v>39</v>
      </c>
      <c r="B15" s="213"/>
      <c r="C15" s="213"/>
      <c r="D15" s="213"/>
      <c r="E15" s="213"/>
      <c r="F15" s="213"/>
      <c r="G15" s="213"/>
      <c r="H15" s="213"/>
      <c r="I15" s="213"/>
    </row>
    <row r="16" ht="28.5" customHeight="1" spans="1:9">
      <c r="A16" s="214" t="s">
        <v>40</v>
      </c>
      <c r="B16" s="213"/>
      <c r="C16" s="213"/>
      <c r="D16" s="213"/>
      <c r="E16" s="213"/>
      <c r="F16" s="213"/>
      <c r="G16" s="213"/>
      <c r="H16" s="213"/>
      <c r="I16" s="213"/>
    </row>
    <row r="17" ht="28.5" customHeight="1" spans="1:9">
      <c r="A17" s="214" t="s">
        <v>41</v>
      </c>
      <c r="B17" s="213"/>
      <c r="C17" s="213"/>
      <c r="D17" s="213"/>
      <c r="E17" s="213"/>
      <c r="F17" s="213"/>
      <c r="G17" s="213"/>
      <c r="H17" s="213"/>
      <c r="I17" s="213"/>
    </row>
    <row r="18" ht="28.5" customHeight="1" spans="1:9">
      <c r="A18" s="214" t="s">
        <v>42</v>
      </c>
      <c r="B18" s="212"/>
      <c r="C18" s="212"/>
      <c r="D18" s="212"/>
      <c r="E18" s="212"/>
      <c r="F18" s="212"/>
      <c r="G18" s="212"/>
      <c r="H18" s="212"/>
      <c r="I18" s="212"/>
    </row>
    <row r="19" ht="28.5" customHeight="1" spans="1:9">
      <c r="A19" s="214" t="s">
        <v>43</v>
      </c>
      <c r="B19" s="212"/>
      <c r="C19" s="212"/>
      <c r="D19" s="212"/>
      <c r="E19" s="212"/>
      <c r="F19" s="212"/>
      <c r="G19" s="212"/>
      <c r="H19" s="212"/>
      <c r="I19" s="212"/>
    </row>
    <row r="20" ht="21" customHeight="1" spans="1:9">
      <c r="A20" s="210" t="s">
        <v>44</v>
      </c>
      <c r="B20" s="211"/>
      <c r="C20" s="211"/>
      <c r="D20" s="211"/>
      <c r="E20" s="211"/>
      <c r="F20" s="211"/>
      <c r="G20" s="211"/>
      <c r="H20" s="211"/>
      <c r="I20" s="211"/>
    </row>
    <row r="21" ht="35.25" customHeight="1" spans="1:9">
      <c r="A21" s="214" t="s">
        <v>45</v>
      </c>
      <c r="B21" s="213"/>
      <c r="C21" s="213"/>
      <c r="D21" s="213"/>
      <c r="E21" s="213"/>
      <c r="F21" s="213"/>
      <c r="G21" s="213"/>
      <c r="H21" s="213"/>
      <c r="I21" s="213"/>
    </row>
    <row r="22" ht="35.25" customHeight="1" spans="1:9">
      <c r="A22" s="214" t="s">
        <v>46</v>
      </c>
      <c r="B22" s="213"/>
      <c r="C22" s="213"/>
      <c r="D22" s="213"/>
      <c r="E22" s="213"/>
      <c r="F22" s="213"/>
      <c r="G22" s="213"/>
      <c r="H22" s="213"/>
      <c r="I22" s="213"/>
    </row>
    <row r="23" ht="35.25" customHeight="1" spans="1:9">
      <c r="A23" s="214" t="s">
        <v>47</v>
      </c>
      <c r="B23" s="213"/>
      <c r="C23" s="213"/>
      <c r="D23" s="213"/>
      <c r="E23" s="213"/>
      <c r="F23" s="213"/>
      <c r="G23" s="213"/>
      <c r="H23" s="213"/>
      <c r="I23" s="213"/>
    </row>
    <row r="24" ht="35.25" customHeight="1" spans="1:9">
      <c r="A24" s="215"/>
      <c r="B24" s="213"/>
      <c r="C24" s="213"/>
      <c r="D24" s="213"/>
      <c r="E24" s="213"/>
      <c r="F24" s="213"/>
      <c r="G24" s="213"/>
      <c r="H24" s="213"/>
      <c r="I24" s="213"/>
    </row>
  </sheetData>
  <mergeCells count="23"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1:I2"/>
  </mergeCells>
  <pageMargins left="1.18110236220472" right="1.18110236220472" top="1.18110236220472" bottom="1.18110236220472" header="0.51181" footer="0.51181"/>
  <pageSetup paperSize="9" scale="7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2" width="15.7685185185185" style="1"/>
    <col min="3" max="3" width="24.5185185185185" style="1"/>
    <col min="4" max="10" width="21.6574074074074" style="1"/>
  </cols>
  <sheetData>
    <row r="1" ht="36" customHeight="1" spans="1:10">
      <c r="A1" s="2"/>
      <c r="B1" s="165" t="s">
        <v>48</v>
      </c>
      <c r="C1" s="82"/>
      <c r="D1" s="165"/>
      <c r="E1" s="82"/>
      <c r="F1" s="165"/>
      <c r="G1" s="199"/>
      <c r="H1" s="165"/>
      <c r="I1" s="165"/>
      <c r="J1" s="165"/>
    </row>
    <row r="2" ht="19.5" customHeight="1" spans="1:10">
      <c r="A2" s="86"/>
      <c r="B2" s="117"/>
      <c r="C2" s="39"/>
      <c r="D2" s="117"/>
      <c r="E2" s="39"/>
      <c r="F2" s="117"/>
      <c r="G2" s="39"/>
      <c r="H2" s="117"/>
      <c r="I2" s="41" t="s">
        <v>49</v>
      </c>
      <c r="J2" s="41"/>
    </row>
    <row r="3" ht="21" customHeight="1" spans="1:10">
      <c r="A3" s="117"/>
      <c r="B3" s="43" t="s">
        <v>50</v>
      </c>
      <c r="C3" s="180" t="s">
        <v>51</v>
      </c>
      <c r="D3" s="7"/>
      <c r="E3" s="7"/>
      <c r="F3" s="181" t="s">
        <v>0</v>
      </c>
      <c r="G3" s="157"/>
      <c r="H3" s="7"/>
      <c r="I3" s="40"/>
      <c r="J3" s="40" t="s">
        <v>52</v>
      </c>
    </row>
    <row r="4" ht="39" customHeight="1" spans="1:10">
      <c r="A4" s="200"/>
      <c r="B4" s="10" t="s">
        <v>53</v>
      </c>
      <c r="C4" s="201"/>
      <c r="D4" s="9" t="s">
        <v>54</v>
      </c>
      <c r="E4" s="9" t="s">
        <v>55</v>
      </c>
      <c r="F4" s="9" t="s">
        <v>56</v>
      </c>
      <c r="G4" s="9" t="s">
        <v>57</v>
      </c>
      <c r="H4" s="9" t="s">
        <v>58</v>
      </c>
      <c r="I4" s="9" t="s">
        <v>59</v>
      </c>
      <c r="J4" s="9" t="s">
        <v>60</v>
      </c>
    </row>
    <row r="5" ht="33.75" customHeight="1" spans="1:10">
      <c r="A5" s="158"/>
      <c r="B5" s="58" t="s">
        <v>61</v>
      </c>
      <c r="C5" s="159"/>
      <c r="D5" s="160">
        <v>2425748264.38</v>
      </c>
      <c r="E5" s="160">
        <v>2425748264.38</v>
      </c>
      <c r="F5" s="160">
        <v>2425748264.38</v>
      </c>
      <c r="G5" s="160">
        <f>E5</f>
        <v>2425748264.38</v>
      </c>
      <c r="H5" s="160">
        <v>1723826124.38</v>
      </c>
      <c r="I5" s="167">
        <f t="shared" ref="I5:I22" si="0">IF(E5=0,0,G5/E5)</f>
        <v>1</v>
      </c>
      <c r="J5" s="167">
        <f t="shared" ref="J5:J22" si="1">IF(H5=0,1,IF(H5=0,0,(G5-H5)/ABS(H5)))</f>
        <v>0.407188480365128</v>
      </c>
    </row>
    <row r="6" ht="33.75" customHeight="1" spans="1:10">
      <c r="A6" s="158"/>
      <c r="B6" s="58" t="s">
        <v>62</v>
      </c>
      <c r="C6" s="159"/>
      <c r="D6" s="160">
        <v>3647080720.62</v>
      </c>
      <c r="E6" s="160">
        <v>3647080720.62</v>
      </c>
      <c r="F6" s="160">
        <v>535138465</v>
      </c>
      <c r="G6" s="160">
        <v>535138465</v>
      </c>
      <c r="H6" s="160">
        <v>600954796.87</v>
      </c>
      <c r="I6" s="167">
        <f t="shared" si="0"/>
        <v>0.146730633620039</v>
      </c>
      <c r="J6" s="167">
        <f t="shared" si="1"/>
        <v>-0.109519604823518</v>
      </c>
    </row>
    <row r="7" ht="33.75" customHeight="1" spans="1:10">
      <c r="A7" s="158"/>
      <c r="B7" s="58" t="s">
        <v>63</v>
      </c>
      <c r="C7" s="159"/>
      <c r="D7" s="160">
        <v>1805701316.11</v>
      </c>
      <c r="E7" s="160">
        <v>1805701316.11</v>
      </c>
      <c r="F7" s="160">
        <v>445959528.18</v>
      </c>
      <c r="G7" s="160">
        <v>445959528.18</v>
      </c>
      <c r="H7" s="160">
        <v>498830117.46</v>
      </c>
      <c r="I7" s="167">
        <f t="shared" si="0"/>
        <v>0.246973031586821</v>
      </c>
      <c r="J7" s="167">
        <f t="shared" si="1"/>
        <v>-0.105989168314881</v>
      </c>
    </row>
    <row r="8" ht="33.75" customHeight="1" spans="1:10">
      <c r="A8" s="158"/>
      <c r="B8" s="58" t="s">
        <v>64</v>
      </c>
      <c r="C8" s="159"/>
      <c r="D8" s="160">
        <v>25892600</v>
      </c>
      <c r="E8" s="160">
        <v>25892600</v>
      </c>
      <c r="F8" s="160">
        <v>49539.83</v>
      </c>
      <c r="G8" s="160">
        <v>49539.83</v>
      </c>
      <c r="H8" s="160">
        <v>8242859.61</v>
      </c>
      <c r="I8" s="167">
        <f t="shared" si="0"/>
        <v>0.00191328140086357</v>
      </c>
      <c r="J8" s="167">
        <f t="shared" si="1"/>
        <v>-0.993989970429692</v>
      </c>
    </row>
    <row r="9" ht="33.75" customHeight="1" spans="1:10">
      <c r="A9" s="158"/>
      <c r="B9" s="58" t="s">
        <v>65</v>
      </c>
      <c r="C9" s="159"/>
      <c r="D9" s="160">
        <v>1309786941.51</v>
      </c>
      <c r="E9" s="160">
        <v>1309786941.51</v>
      </c>
      <c r="F9" s="160">
        <v>83099835.2</v>
      </c>
      <c r="G9" s="160">
        <v>83099835.2</v>
      </c>
      <c r="H9" s="160">
        <v>90000000</v>
      </c>
      <c r="I9" s="167">
        <f t="shared" si="0"/>
        <v>0.0634453074514528</v>
      </c>
      <c r="J9" s="167">
        <f t="shared" si="1"/>
        <v>-0.0766684977777777</v>
      </c>
    </row>
    <row r="10" ht="33.75" customHeight="1" spans="1:10">
      <c r="A10" s="158"/>
      <c r="B10" s="58" t="s">
        <v>66</v>
      </c>
      <c r="C10" s="159"/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67">
        <f t="shared" si="0"/>
        <v>0</v>
      </c>
      <c r="J10" s="167">
        <f t="shared" si="1"/>
        <v>1</v>
      </c>
    </row>
    <row r="11" ht="33.75" customHeight="1" spans="1:10">
      <c r="A11" s="158"/>
      <c r="B11" s="58" t="s">
        <v>67</v>
      </c>
      <c r="C11" s="159"/>
      <c r="D11" s="160">
        <v>0</v>
      </c>
      <c r="E11" s="160">
        <v>0</v>
      </c>
      <c r="F11" s="160">
        <v>206382</v>
      </c>
      <c r="G11" s="160">
        <v>206382</v>
      </c>
      <c r="H11" s="160">
        <v>0</v>
      </c>
      <c r="I11" s="167">
        <f t="shared" si="0"/>
        <v>0</v>
      </c>
      <c r="J11" s="167">
        <f t="shared" si="1"/>
        <v>1</v>
      </c>
    </row>
    <row r="12" ht="33.75" customHeight="1" spans="1:10">
      <c r="A12" s="158"/>
      <c r="B12" s="58" t="s">
        <v>68</v>
      </c>
      <c r="C12" s="159"/>
      <c r="D12" s="160">
        <v>27599863</v>
      </c>
      <c r="E12" s="160">
        <v>27599863</v>
      </c>
      <c r="F12" s="160">
        <v>5823179.79</v>
      </c>
      <c r="G12" s="160">
        <v>5823179.79</v>
      </c>
      <c r="H12" s="160">
        <v>3881819.8</v>
      </c>
      <c r="I12" s="167">
        <f t="shared" si="0"/>
        <v>0.210985822284698</v>
      </c>
      <c r="J12" s="167">
        <f t="shared" si="1"/>
        <v>0.500115948195225</v>
      </c>
    </row>
    <row r="13" ht="33.75" customHeight="1" spans="1:10">
      <c r="A13" s="191"/>
      <c r="B13" s="58" t="s">
        <v>69</v>
      </c>
      <c r="C13" s="159"/>
      <c r="D13" s="160">
        <v>0</v>
      </c>
      <c r="E13" s="160">
        <v>0</v>
      </c>
      <c r="F13" s="160">
        <v>0</v>
      </c>
      <c r="G13" s="160">
        <v>0</v>
      </c>
      <c r="H13" s="160">
        <v>0</v>
      </c>
      <c r="I13" s="183">
        <f t="shared" si="0"/>
        <v>0</v>
      </c>
      <c r="J13" s="167">
        <f t="shared" si="1"/>
        <v>1</v>
      </c>
    </row>
    <row r="14" ht="33.75" customHeight="1" spans="1:10">
      <c r="A14" s="191"/>
      <c r="B14" s="58" t="s">
        <v>70</v>
      </c>
      <c r="C14" s="159"/>
      <c r="D14" s="160">
        <v>0</v>
      </c>
      <c r="E14" s="160">
        <v>0</v>
      </c>
      <c r="F14" s="160">
        <v>0</v>
      </c>
      <c r="G14" s="160">
        <v>0</v>
      </c>
      <c r="H14" s="160">
        <v>0</v>
      </c>
      <c r="I14" s="183">
        <f t="shared" si="0"/>
        <v>0</v>
      </c>
      <c r="J14" s="167">
        <f t="shared" si="1"/>
        <v>1</v>
      </c>
    </row>
    <row r="15" ht="33.75" customHeight="1" spans="1:10">
      <c r="A15" s="158"/>
      <c r="B15" s="58" t="s">
        <v>71</v>
      </c>
      <c r="C15" s="159"/>
      <c r="D15" s="160">
        <v>3243115694.17</v>
      </c>
      <c r="E15" s="160">
        <v>3243115694.17</v>
      </c>
      <c r="F15" s="160">
        <v>714452235.1</v>
      </c>
      <c r="G15" s="160">
        <v>714452235.1</v>
      </c>
      <c r="H15" s="160">
        <v>475084431.61</v>
      </c>
      <c r="I15" s="167">
        <f t="shared" si="0"/>
        <v>0.220298102958318</v>
      </c>
      <c r="J15" s="167">
        <f t="shared" si="1"/>
        <v>0.503842659459106</v>
      </c>
    </row>
    <row r="16" ht="33.75" customHeight="1" spans="1:10">
      <c r="A16" s="158"/>
      <c r="B16" s="58" t="s">
        <v>72</v>
      </c>
      <c r="C16" s="159"/>
      <c r="D16" s="160">
        <v>0</v>
      </c>
      <c r="E16" s="160">
        <v>2888615378.42</v>
      </c>
      <c r="F16" s="160">
        <v>701520339.51</v>
      </c>
      <c r="G16" s="160">
        <v>701520339.51</v>
      </c>
      <c r="H16" s="160">
        <v>458409892.19</v>
      </c>
      <c r="I16" s="167">
        <f t="shared" si="0"/>
        <v>0.242856956571946</v>
      </c>
      <c r="J16" s="167">
        <f t="shared" si="1"/>
        <v>0.530334208449491</v>
      </c>
    </row>
    <row r="17" ht="33.75" customHeight="1" spans="1:10">
      <c r="A17" s="158"/>
      <c r="B17" s="58" t="s">
        <v>73</v>
      </c>
      <c r="C17" s="159"/>
      <c r="D17" s="160">
        <v>10637100</v>
      </c>
      <c r="E17" s="160">
        <v>10637100</v>
      </c>
      <c r="F17" s="160">
        <v>10555395.48</v>
      </c>
      <c r="G17" s="160">
        <v>10555395.48</v>
      </c>
      <c r="H17" s="160">
        <v>9328287.42</v>
      </c>
      <c r="I17" s="167">
        <f t="shared" si="0"/>
        <v>0.992318910229292</v>
      </c>
      <c r="J17" s="167">
        <f t="shared" si="1"/>
        <v>0.131546982286273</v>
      </c>
    </row>
    <row r="18" ht="33.75" customHeight="1" spans="1:10">
      <c r="A18" s="158"/>
      <c r="B18" s="58" t="s">
        <v>74</v>
      </c>
      <c r="C18" s="159"/>
      <c r="D18" s="160">
        <v>4202394.75</v>
      </c>
      <c r="E18" s="160">
        <v>4202394.75</v>
      </c>
      <c r="F18" s="160">
        <v>801961.57</v>
      </c>
      <c r="G18" s="160">
        <v>801961.57</v>
      </c>
      <c r="H18" s="160">
        <v>466340</v>
      </c>
      <c r="I18" s="167">
        <f t="shared" si="0"/>
        <v>0.190834421254691</v>
      </c>
      <c r="J18" s="167">
        <f t="shared" si="1"/>
        <v>0.719692863575932</v>
      </c>
    </row>
    <row r="19" ht="33.75" customHeight="1" spans="1:10">
      <c r="A19" s="191"/>
      <c r="B19" s="58" t="s">
        <v>75</v>
      </c>
      <c r="C19" s="159"/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83">
        <f t="shared" si="0"/>
        <v>0</v>
      </c>
      <c r="J19" s="167">
        <f t="shared" si="1"/>
        <v>1</v>
      </c>
    </row>
    <row r="20" ht="33.75" customHeight="1" spans="1:10">
      <c r="A20" s="191"/>
      <c r="B20" s="58" t="s">
        <v>76</v>
      </c>
      <c r="C20" s="159"/>
      <c r="D20" s="202">
        <v>0</v>
      </c>
      <c r="E20" s="160">
        <v>0</v>
      </c>
      <c r="F20" s="160">
        <v>0</v>
      </c>
      <c r="G20" s="160">
        <v>0</v>
      </c>
      <c r="H20" s="160">
        <v>0</v>
      </c>
      <c r="I20" s="183">
        <f t="shared" si="0"/>
        <v>0</v>
      </c>
      <c r="J20" s="167">
        <f t="shared" si="1"/>
        <v>1</v>
      </c>
    </row>
    <row r="21" ht="33.75" customHeight="1" spans="1:10">
      <c r="A21" s="158"/>
      <c r="B21" s="203" t="s">
        <v>77</v>
      </c>
      <c r="C21" s="204"/>
      <c r="D21" s="205">
        <v>403965026.45</v>
      </c>
      <c r="E21" s="160">
        <v>403965026.45</v>
      </c>
      <c r="F21" s="160">
        <v>-179313770.1</v>
      </c>
      <c r="G21" s="160">
        <v>-179313770.1</v>
      </c>
      <c r="H21" s="160">
        <v>125870365.26</v>
      </c>
      <c r="I21" s="167">
        <f t="shared" si="0"/>
        <v>-0.443884391863795</v>
      </c>
      <c r="J21" s="167">
        <f t="shared" si="1"/>
        <v>-2.42459084574519</v>
      </c>
    </row>
    <row r="22" ht="33.75" customHeight="1" spans="1:10">
      <c r="A22" s="206"/>
      <c r="B22" s="97" t="s">
        <v>78</v>
      </c>
      <c r="C22" s="207"/>
      <c r="D22" s="192">
        <f>D5+D21</f>
        <v>2829713290.83</v>
      </c>
      <c r="E22" s="160">
        <f>E5+E21</f>
        <v>2829713290.83</v>
      </c>
      <c r="F22" s="160">
        <v>2246434494.28</v>
      </c>
      <c r="G22" s="160">
        <v>2246434494.28</v>
      </c>
      <c r="H22" s="160">
        <v>1733898168.95</v>
      </c>
      <c r="I22" s="167">
        <f t="shared" si="0"/>
        <v>0.793873535371877</v>
      </c>
      <c r="J22" s="167">
        <f t="shared" si="1"/>
        <v>0.295597708393901</v>
      </c>
    </row>
    <row r="23" ht="24" customHeight="1" spans="1:10">
      <c r="A23" s="39"/>
      <c r="B23" s="121"/>
      <c r="C23" s="135"/>
      <c r="D23" s="163"/>
      <c r="E23" s="163"/>
      <c r="F23" s="163"/>
      <c r="G23" s="163"/>
      <c r="H23" s="163"/>
      <c r="I23" s="163"/>
      <c r="J23" s="41" t="s">
        <v>79</v>
      </c>
    </row>
  </sheetData>
  <mergeCells count="22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2" width="25.8148148148148" style="1"/>
    <col min="3" max="3" width="8.60185185185185" style="1"/>
    <col min="4" max="10" width="21.6574074074074" style="1"/>
    <col min="11" max="11" width="8" style="1" hidden="1"/>
  </cols>
  <sheetData>
    <row r="1" ht="36" customHeight="1" spans="1:11">
      <c r="A1" s="2"/>
      <c r="B1" s="165" t="s">
        <v>80</v>
      </c>
      <c r="C1" s="82"/>
      <c r="D1" s="165"/>
      <c r="E1" s="82"/>
      <c r="F1" s="165"/>
      <c r="G1" s="82"/>
      <c r="H1" s="165"/>
      <c r="I1" s="165"/>
      <c r="J1" s="165"/>
      <c r="K1" s="165"/>
    </row>
    <row r="2" spans="1:11">
      <c r="A2" s="2"/>
      <c r="B2" s="82"/>
      <c r="C2" s="82"/>
      <c r="D2" s="82"/>
      <c r="E2" s="82"/>
      <c r="F2" s="187"/>
      <c r="G2" s="82"/>
      <c r="H2" s="82"/>
      <c r="I2" s="83" t="s">
        <v>81</v>
      </c>
      <c r="J2" s="166"/>
      <c r="K2" s="166"/>
    </row>
    <row r="3" ht="18" customHeight="1" spans="1:11">
      <c r="A3" s="117"/>
      <c r="B3" s="7" t="s">
        <v>50</v>
      </c>
      <c r="C3" s="180" t="s">
        <v>51</v>
      </c>
      <c r="D3" s="7"/>
      <c r="E3" s="7"/>
      <c r="F3" s="181" t="s">
        <v>0</v>
      </c>
      <c r="G3" s="157"/>
      <c r="H3" s="7"/>
      <c r="I3" s="40" t="s">
        <v>82</v>
      </c>
      <c r="J3" s="40" t="s">
        <v>83</v>
      </c>
      <c r="K3" s="7"/>
    </row>
    <row r="4" ht="35.25" customHeight="1" spans="1:11">
      <c r="A4" s="158"/>
      <c r="B4" s="10" t="s">
        <v>53</v>
      </c>
      <c r="C4" s="159"/>
      <c r="D4" s="13" t="s">
        <v>54</v>
      </c>
      <c r="E4" s="13" t="s">
        <v>55</v>
      </c>
      <c r="F4" s="13" t="s">
        <v>56</v>
      </c>
      <c r="G4" s="188" t="s">
        <v>57</v>
      </c>
      <c r="H4" s="189" t="s">
        <v>58</v>
      </c>
      <c r="I4" s="189" t="s">
        <v>59</v>
      </c>
      <c r="J4" s="189" t="s">
        <v>60</v>
      </c>
      <c r="K4" s="9"/>
    </row>
    <row r="5" ht="30" customHeight="1" spans="1:11">
      <c r="A5" s="158"/>
      <c r="B5" s="58" t="s">
        <v>61</v>
      </c>
      <c r="C5" s="190"/>
      <c r="D5" s="99">
        <v>158072714.97</v>
      </c>
      <c r="E5" s="99">
        <v>158072714.97</v>
      </c>
      <c r="F5" s="99">
        <v>158072714.97</v>
      </c>
      <c r="G5" s="99">
        <f>E5</f>
        <v>158072714.97</v>
      </c>
      <c r="H5" s="99">
        <v>59965187.44</v>
      </c>
      <c r="I5" s="109">
        <f t="shared" ref="I5:I30" si="0">IF(E5=0,0,G5/E5)</f>
        <v>1</v>
      </c>
      <c r="J5" s="109">
        <f t="shared" ref="J5:J30" si="1">IF(H5=0,1,IF(H5=0,0,(G5-H5)/ABS(H5)))</f>
        <v>1.63607472465861</v>
      </c>
      <c r="K5" s="192"/>
    </row>
    <row r="6" ht="30" customHeight="1" spans="1:11">
      <c r="A6" s="158"/>
      <c r="B6" s="58" t="s">
        <v>84</v>
      </c>
      <c r="C6" s="190"/>
      <c r="D6" s="99">
        <v>1097526586.19</v>
      </c>
      <c r="E6" s="99">
        <v>1097526586.19</v>
      </c>
      <c r="F6" s="99">
        <v>147173163.51</v>
      </c>
      <c r="G6" s="99">
        <f>G7+G14+G16</f>
        <v>147173163.51</v>
      </c>
      <c r="H6" s="99">
        <v>116463858.88</v>
      </c>
      <c r="I6" s="109">
        <f t="shared" si="0"/>
        <v>0.134095306083567</v>
      </c>
      <c r="J6" s="109">
        <f t="shared" si="1"/>
        <v>0.263680981596546</v>
      </c>
      <c r="K6" s="193"/>
    </row>
    <row r="7" ht="30" customHeight="1" spans="1:11">
      <c r="A7" s="158"/>
      <c r="B7" s="58" t="s">
        <v>85</v>
      </c>
      <c r="C7" s="190"/>
      <c r="D7" s="99">
        <v>619796586.19</v>
      </c>
      <c r="E7" s="99">
        <v>619796586.19</v>
      </c>
      <c r="F7" s="99">
        <v>147173163.51</v>
      </c>
      <c r="G7" s="99">
        <f>G8+G9+G10+G11+G12+G13</f>
        <v>147173163.51</v>
      </c>
      <c r="H7" s="99">
        <v>116463858.88</v>
      </c>
      <c r="I7" s="109">
        <f t="shared" si="0"/>
        <v>0.237453975690153</v>
      </c>
      <c r="J7" s="109">
        <f t="shared" si="1"/>
        <v>0.263680981596546</v>
      </c>
      <c r="K7" s="194"/>
    </row>
    <row r="8" ht="30" customHeight="1" spans="1:11">
      <c r="A8" s="158"/>
      <c r="B8" s="58" t="s">
        <v>86</v>
      </c>
      <c r="C8" s="190"/>
      <c r="D8" s="99">
        <v>550336586.19</v>
      </c>
      <c r="E8" s="99">
        <v>550336586.19</v>
      </c>
      <c r="F8" s="99">
        <v>141789158.47</v>
      </c>
      <c r="G8" s="100">
        <v>141789158.47</v>
      </c>
      <c r="H8" s="99">
        <v>112969518.52</v>
      </c>
      <c r="I8" s="109">
        <f t="shared" si="0"/>
        <v>0.257640800244831</v>
      </c>
      <c r="J8" s="109">
        <f t="shared" si="1"/>
        <v>0.255109876784133</v>
      </c>
      <c r="K8" s="195"/>
    </row>
    <row r="9" ht="30" customHeight="1" spans="1:11">
      <c r="A9" s="158"/>
      <c r="B9" s="58" t="s">
        <v>64</v>
      </c>
      <c r="C9" s="190"/>
      <c r="D9" s="99">
        <v>1000000</v>
      </c>
      <c r="E9" s="99">
        <v>1000000</v>
      </c>
      <c r="F9" s="99">
        <v>18193.24</v>
      </c>
      <c r="G9" s="100">
        <v>18193.24</v>
      </c>
      <c r="H9" s="99">
        <v>10889.79</v>
      </c>
      <c r="I9" s="109">
        <f t="shared" si="0"/>
        <v>0.01819324</v>
      </c>
      <c r="J9" s="109">
        <f t="shared" si="1"/>
        <v>0.670669498677201</v>
      </c>
      <c r="K9" s="196"/>
    </row>
    <row r="10" ht="30" customHeight="1" spans="1:11">
      <c r="A10" s="158"/>
      <c r="B10" s="58" t="s">
        <v>65</v>
      </c>
      <c r="C10" s="190"/>
      <c r="D10" s="99">
        <v>42960000</v>
      </c>
      <c r="E10" s="99">
        <v>42960000</v>
      </c>
      <c r="F10" s="99">
        <v>0</v>
      </c>
      <c r="G10" s="100">
        <v>0</v>
      </c>
      <c r="H10" s="99">
        <v>0</v>
      </c>
      <c r="I10" s="109">
        <f t="shared" si="0"/>
        <v>0</v>
      </c>
      <c r="J10" s="109">
        <f t="shared" si="1"/>
        <v>1</v>
      </c>
      <c r="K10" s="195"/>
    </row>
    <row r="11" ht="30" customHeight="1" spans="1:11">
      <c r="A11" s="158"/>
      <c r="B11" s="58" t="s">
        <v>66</v>
      </c>
      <c r="C11" s="190"/>
      <c r="D11" s="99">
        <v>0</v>
      </c>
      <c r="E11" s="99">
        <v>0</v>
      </c>
      <c r="F11" s="99">
        <v>0</v>
      </c>
      <c r="G11" s="100">
        <v>0</v>
      </c>
      <c r="H11" s="99">
        <v>0</v>
      </c>
      <c r="I11" s="109">
        <f t="shared" si="0"/>
        <v>0</v>
      </c>
      <c r="J11" s="109">
        <f t="shared" si="1"/>
        <v>1</v>
      </c>
      <c r="K11" s="197"/>
    </row>
    <row r="12" ht="30" customHeight="1" spans="1:11">
      <c r="A12" s="158"/>
      <c r="B12" s="58" t="s">
        <v>67</v>
      </c>
      <c r="C12" s="190"/>
      <c r="D12" s="99">
        <v>0</v>
      </c>
      <c r="E12" s="99">
        <v>0</v>
      </c>
      <c r="F12" s="99">
        <v>0</v>
      </c>
      <c r="G12" s="100">
        <v>0</v>
      </c>
      <c r="H12" s="99">
        <v>0</v>
      </c>
      <c r="I12" s="109">
        <f t="shared" si="0"/>
        <v>0</v>
      </c>
      <c r="J12" s="109">
        <f t="shared" si="1"/>
        <v>1</v>
      </c>
      <c r="K12" s="197"/>
    </row>
    <row r="13" ht="30" customHeight="1" spans="1:11">
      <c r="A13" s="158"/>
      <c r="B13" s="58" t="s">
        <v>68</v>
      </c>
      <c r="C13" s="190"/>
      <c r="D13" s="99">
        <v>25500000</v>
      </c>
      <c r="E13" s="99">
        <v>25500000</v>
      </c>
      <c r="F13" s="99">
        <v>5365811.8</v>
      </c>
      <c r="G13" s="100">
        <v>5365811.8</v>
      </c>
      <c r="H13" s="99">
        <v>3483450.57</v>
      </c>
      <c r="I13" s="109">
        <f t="shared" si="0"/>
        <v>0.210423992156863</v>
      </c>
      <c r="J13" s="109">
        <f t="shared" si="1"/>
        <v>0.540372596703733</v>
      </c>
      <c r="K13" s="197"/>
    </row>
    <row r="14" ht="30" customHeight="1" spans="1:11">
      <c r="A14" s="158"/>
      <c r="B14" s="58" t="s">
        <v>87</v>
      </c>
      <c r="C14" s="190"/>
      <c r="D14" s="99">
        <v>477730000</v>
      </c>
      <c r="E14" s="99">
        <v>477730000</v>
      </c>
      <c r="F14" s="99">
        <v>0</v>
      </c>
      <c r="G14" s="100">
        <v>0</v>
      </c>
      <c r="H14" s="99">
        <v>0</v>
      </c>
      <c r="I14" s="109">
        <f t="shared" si="0"/>
        <v>0</v>
      </c>
      <c r="J14" s="109">
        <f t="shared" si="1"/>
        <v>1</v>
      </c>
      <c r="K14" s="197"/>
    </row>
    <row r="15" ht="30" customHeight="1" spans="1:11">
      <c r="A15" s="191"/>
      <c r="B15" s="11" t="s">
        <v>88</v>
      </c>
      <c r="C15" s="190"/>
      <c r="D15" s="99">
        <v>0</v>
      </c>
      <c r="E15" s="99">
        <v>0</v>
      </c>
      <c r="F15" s="99">
        <v>0</v>
      </c>
      <c r="G15" s="100">
        <v>0</v>
      </c>
      <c r="H15" s="99">
        <v>0</v>
      </c>
      <c r="I15" s="109">
        <f t="shared" si="0"/>
        <v>0</v>
      </c>
      <c r="J15" s="109">
        <f t="shared" si="1"/>
        <v>1</v>
      </c>
      <c r="K15" s="113"/>
    </row>
    <row r="16" ht="30" customHeight="1" spans="1:11">
      <c r="A16" s="158"/>
      <c r="B16" s="58" t="s">
        <v>89</v>
      </c>
      <c r="C16" s="190"/>
      <c r="D16" s="99">
        <v>0</v>
      </c>
      <c r="E16" s="99">
        <v>0</v>
      </c>
      <c r="F16" s="99">
        <v>0</v>
      </c>
      <c r="G16" s="100">
        <v>0</v>
      </c>
      <c r="H16" s="99">
        <v>0</v>
      </c>
      <c r="I16" s="109">
        <f t="shared" si="0"/>
        <v>0</v>
      </c>
      <c r="J16" s="109">
        <f t="shared" si="1"/>
        <v>1</v>
      </c>
      <c r="K16" s="196"/>
    </row>
    <row r="17" ht="30" customHeight="1" spans="1:11">
      <c r="A17" s="191"/>
      <c r="B17" s="11" t="s">
        <v>90</v>
      </c>
      <c r="C17" s="190"/>
      <c r="D17" s="99">
        <v>0</v>
      </c>
      <c r="E17" s="99">
        <v>0</v>
      </c>
      <c r="F17" s="99">
        <v>0</v>
      </c>
      <c r="G17" s="100">
        <v>0</v>
      </c>
      <c r="H17" s="99">
        <v>0</v>
      </c>
      <c r="I17" s="109">
        <f t="shared" si="0"/>
        <v>0</v>
      </c>
      <c r="J17" s="109">
        <f t="shared" si="1"/>
        <v>1</v>
      </c>
      <c r="K17" s="111"/>
    </row>
    <row r="18" ht="30" customHeight="1" spans="1:11">
      <c r="A18" s="158"/>
      <c r="B18" s="58" t="s">
        <v>91</v>
      </c>
      <c r="C18" s="190"/>
      <c r="D18" s="99">
        <v>959969137.97</v>
      </c>
      <c r="E18" s="99">
        <v>959969137.97</v>
      </c>
      <c r="F18" s="99">
        <v>157487822.31</v>
      </c>
      <c r="G18" s="99">
        <f>G19+G25+G27</f>
        <v>157487822.31</v>
      </c>
      <c r="H18" s="99">
        <v>140760557.85</v>
      </c>
      <c r="I18" s="109">
        <f t="shared" si="0"/>
        <v>0.164055088940705</v>
      </c>
      <c r="J18" s="109">
        <f t="shared" si="1"/>
        <v>0.118834883262009</v>
      </c>
      <c r="K18" s="195"/>
    </row>
    <row r="19" ht="30" customHeight="1" spans="1:11">
      <c r="A19" s="158"/>
      <c r="B19" s="58" t="s">
        <v>92</v>
      </c>
      <c r="C19" s="190"/>
      <c r="D19" s="99">
        <v>678879137.97</v>
      </c>
      <c r="E19" s="99">
        <v>678879137.97</v>
      </c>
      <c r="F19" s="99">
        <v>157487822.31</v>
      </c>
      <c r="G19" s="99">
        <f>SUM(G20:G24)</f>
        <v>157487822.31</v>
      </c>
      <c r="H19" s="99">
        <v>140760557.85</v>
      </c>
      <c r="I19" s="109">
        <f t="shared" si="0"/>
        <v>0.231982120972113</v>
      </c>
      <c r="J19" s="109">
        <f t="shared" si="1"/>
        <v>0.118834883262009</v>
      </c>
      <c r="K19" s="196"/>
    </row>
    <row r="20" ht="30" customHeight="1" spans="1:11">
      <c r="A20" s="158"/>
      <c r="B20" s="58" t="s">
        <v>93</v>
      </c>
      <c r="C20" s="190"/>
      <c r="D20" s="99">
        <v>660136585.68</v>
      </c>
      <c r="E20" s="99">
        <v>660136585.68</v>
      </c>
      <c r="F20" s="99">
        <v>152925792.55</v>
      </c>
      <c r="G20" s="100">
        <v>152925792.55</v>
      </c>
      <c r="H20" s="99">
        <v>136868988.23</v>
      </c>
      <c r="I20" s="109">
        <f t="shared" si="0"/>
        <v>0.231657805168415</v>
      </c>
      <c r="J20" s="109">
        <f t="shared" si="1"/>
        <v>0.117315138568991</v>
      </c>
      <c r="K20" s="195"/>
    </row>
    <row r="21" ht="30" customHeight="1" spans="1:11">
      <c r="A21" s="158"/>
      <c r="B21" s="58" t="s">
        <v>94</v>
      </c>
      <c r="C21" s="190"/>
      <c r="D21" s="99">
        <v>0</v>
      </c>
      <c r="E21" s="99">
        <v>0</v>
      </c>
      <c r="F21" s="99">
        <v>0</v>
      </c>
      <c r="G21" s="100">
        <v>0</v>
      </c>
      <c r="H21" s="99">
        <v>0</v>
      </c>
      <c r="I21" s="109">
        <f t="shared" si="0"/>
        <v>0</v>
      </c>
      <c r="J21" s="109">
        <f t="shared" si="1"/>
        <v>1</v>
      </c>
      <c r="K21" s="197"/>
    </row>
    <row r="22" ht="30" customHeight="1" spans="1:11">
      <c r="A22" s="158"/>
      <c r="B22" s="58" t="s">
        <v>95</v>
      </c>
      <c r="C22" s="190"/>
      <c r="D22" s="99">
        <v>15742552.29</v>
      </c>
      <c r="E22" s="99">
        <v>15742552.29</v>
      </c>
      <c r="F22" s="99">
        <v>3818682.8</v>
      </c>
      <c r="G22" s="100">
        <v>3818682.8</v>
      </c>
      <c r="H22" s="99">
        <v>3443728.4</v>
      </c>
      <c r="I22" s="109">
        <f t="shared" si="0"/>
        <v>0.242570755342239</v>
      </c>
      <c r="J22" s="109">
        <f t="shared" si="1"/>
        <v>0.108880363503696</v>
      </c>
      <c r="K22" s="197"/>
    </row>
    <row r="23" ht="30" customHeight="1" spans="1:11">
      <c r="A23" s="158"/>
      <c r="B23" s="58" t="s">
        <v>96</v>
      </c>
      <c r="C23" s="190"/>
      <c r="D23" s="99">
        <v>0</v>
      </c>
      <c r="E23" s="99">
        <v>0</v>
      </c>
      <c r="F23" s="99">
        <v>0</v>
      </c>
      <c r="G23" s="100">
        <v>0</v>
      </c>
      <c r="H23" s="99">
        <v>0</v>
      </c>
      <c r="I23" s="109">
        <f t="shared" si="0"/>
        <v>0</v>
      </c>
      <c r="J23" s="109">
        <f t="shared" si="1"/>
        <v>1</v>
      </c>
      <c r="K23" s="197"/>
    </row>
    <row r="24" ht="30" customHeight="1" spans="1:11">
      <c r="A24" s="158"/>
      <c r="B24" s="58" t="s">
        <v>97</v>
      </c>
      <c r="C24" s="190"/>
      <c r="D24" s="99">
        <v>3000000</v>
      </c>
      <c r="E24" s="99">
        <v>3000000</v>
      </c>
      <c r="F24" s="99">
        <v>743346.96</v>
      </c>
      <c r="G24" s="100">
        <v>743346.96</v>
      </c>
      <c r="H24" s="99">
        <v>447841.22</v>
      </c>
      <c r="I24" s="109">
        <f t="shared" si="0"/>
        <v>0.24778232</v>
      </c>
      <c r="J24" s="109">
        <f t="shared" si="1"/>
        <v>0.659844888775535</v>
      </c>
      <c r="K24" s="197"/>
    </row>
    <row r="25" ht="30" customHeight="1" spans="1:11">
      <c r="A25" s="158"/>
      <c r="B25" s="58" t="s">
        <v>98</v>
      </c>
      <c r="C25" s="190"/>
      <c r="D25" s="99">
        <v>0</v>
      </c>
      <c r="E25" s="99">
        <v>0</v>
      </c>
      <c r="F25" s="99">
        <v>0</v>
      </c>
      <c r="G25" s="100">
        <v>0</v>
      </c>
      <c r="H25" s="99">
        <v>0</v>
      </c>
      <c r="I25" s="109">
        <f t="shared" si="0"/>
        <v>0</v>
      </c>
      <c r="J25" s="109">
        <f t="shared" si="1"/>
        <v>1</v>
      </c>
      <c r="K25" s="197"/>
    </row>
    <row r="26" ht="30" customHeight="1" spans="1:11">
      <c r="A26" s="191"/>
      <c r="B26" s="11" t="s">
        <v>99</v>
      </c>
      <c r="C26" s="190"/>
      <c r="D26" s="99">
        <v>0</v>
      </c>
      <c r="E26" s="99">
        <v>0</v>
      </c>
      <c r="F26" s="99">
        <v>0</v>
      </c>
      <c r="G26" s="100">
        <v>0</v>
      </c>
      <c r="H26" s="99">
        <v>0</v>
      </c>
      <c r="I26" s="109">
        <f t="shared" si="0"/>
        <v>0</v>
      </c>
      <c r="J26" s="109">
        <f t="shared" si="1"/>
        <v>1</v>
      </c>
      <c r="K26" s="113"/>
    </row>
    <row r="27" ht="30" customHeight="1" spans="1:11">
      <c r="A27" s="158"/>
      <c r="B27" s="58" t="s">
        <v>100</v>
      </c>
      <c r="C27" s="190"/>
      <c r="D27" s="99">
        <v>281090000</v>
      </c>
      <c r="E27" s="99">
        <v>281090000</v>
      </c>
      <c r="F27" s="99">
        <v>0</v>
      </c>
      <c r="G27" s="100">
        <v>0</v>
      </c>
      <c r="H27" s="99">
        <v>0</v>
      </c>
      <c r="I27" s="109">
        <f t="shared" si="0"/>
        <v>0</v>
      </c>
      <c r="J27" s="109">
        <f t="shared" si="1"/>
        <v>1</v>
      </c>
      <c r="K27" s="196"/>
    </row>
    <row r="28" ht="30" customHeight="1" spans="1:11">
      <c r="A28" s="191"/>
      <c r="B28" s="11" t="s">
        <v>101</v>
      </c>
      <c r="C28" s="190"/>
      <c r="D28" s="99">
        <v>0</v>
      </c>
      <c r="E28" s="99">
        <v>0</v>
      </c>
      <c r="F28" s="99">
        <v>0</v>
      </c>
      <c r="G28" s="100">
        <v>0</v>
      </c>
      <c r="H28" s="99">
        <v>0</v>
      </c>
      <c r="I28" s="109">
        <f t="shared" si="0"/>
        <v>0</v>
      </c>
      <c r="J28" s="109">
        <f t="shared" si="1"/>
        <v>1</v>
      </c>
      <c r="K28" s="111"/>
    </row>
    <row r="29" ht="30" customHeight="1" spans="1:11">
      <c r="A29" s="158"/>
      <c r="B29" s="58" t="s">
        <v>77</v>
      </c>
      <c r="C29" s="190"/>
      <c r="D29" s="99">
        <v>137557448.22</v>
      </c>
      <c r="E29" s="99">
        <v>137557448.22</v>
      </c>
      <c r="F29" s="99">
        <f>F6-F18</f>
        <v>-10314658.8</v>
      </c>
      <c r="G29" s="99">
        <f>G6-G18</f>
        <v>-10314658.8</v>
      </c>
      <c r="H29" s="99">
        <v>-24296698.97</v>
      </c>
      <c r="I29" s="109">
        <f t="shared" si="0"/>
        <v>-0.0749843715005781</v>
      </c>
      <c r="J29" s="109">
        <f t="shared" si="1"/>
        <v>0.575470774332929</v>
      </c>
      <c r="K29" s="195"/>
    </row>
    <row r="30" ht="30" customHeight="1" spans="1:11">
      <c r="A30" s="158"/>
      <c r="B30" s="58" t="s">
        <v>78</v>
      </c>
      <c r="C30" s="190"/>
      <c r="D30" s="99">
        <f>D5+D29</f>
        <v>295630163.19</v>
      </c>
      <c r="E30" s="99">
        <f>E5+E29</f>
        <v>295630163.19</v>
      </c>
      <c r="F30" s="99">
        <f>F5+F29</f>
        <v>147758056.17</v>
      </c>
      <c r="G30" s="99">
        <f>G5+G29</f>
        <v>147758056.17</v>
      </c>
      <c r="H30" s="99">
        <v>35668488.47</v>
      </c>
      <c r="I30" s="109">
        <f t="shared" si="0"/>
        <v>0.499807105525415</v>
      </c>
      <c r="J30" s="109">
        <f t="shared" si="1"/>
        <v>3.14253764339569</v>
      </c>
      <c r="K30" s="195"/>
    </row>
    <row r="31" ht="20.25" customHeight="1" spans="1:11">
      <c r="A31" s="39"/>
      <c r="B31" s="162"/>
      <c r="C31" s="163"/>
      <c r="D31" s="135"/>
      <c r="E31" s="135"/>
      <c r="F31" s="135"/>
      <c r="G31" s="135"/>
      <c r="H31" s="136"/>
      <c r="I31" s="136"/>
      <c r="J31" s="198" t="s">
        <v>102</v>
      </c>
      <c r="K31" s="174"/>
    </row>
  </sheetData>
  <mergeCells count="30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2" width="12.9074074074074" style="1"/>
    <col min="3" max="3" width="18.212962962963" style="1"/>
    <col min="4" max="4" width="21.5092592592593" style="1"/>
    <col min="5" max="5" width="20.9351851851852" style="1"/>
    <col min="6" max="10" width="21.5092592592593" style="1"/>
    <col min="11" max="11" width="8" style="1" hidden="1"/>
  </cols>
  <sheetData>
    <row r="1" ht="33.75" customHeight="1" spans="1:11">
      <c r="A1" s="2"/>
      <c r="B1" s="165" t="s">
        <v>103</v>
      </c>
      <c r="C1" s="82"/>
      <c r="D1" s="165"/>
      <c r="E1" s="82"/>
      <c r="F1" s="165"/>
      <c r="G1" s="82"/>
      <c r="H1" s="165"/>
      <c r="I1" s="165"/>
      <c r="J1" s="165"/>
      <c r="K1" s="165"/>
    </row>
    <row r="2" ht="15" customHeight="1" spans="1:11">
      <c r="A2" s="86"/>
      <c r="B2" s="39"/>
      <c r="C2" s="39"/>
      <c r="D2" s="39"/>
      <c r="E2" s="39"/>
      <c r="F2" s="39"/>
      <c r="G2" s="39"/>
      <c r="H2" s="39"/>
      <c r="I2" s="41" t="s">
        <v>104</v>
      </c>
      <c r="J2" s="41"/>
      <c r="K2" s="41"/>
    </row>
    <row r="3" ht="15" customHeight="1" spans="1:11">
      <c r="A3" s="117"/>
      <c r="B3" s="7" t="s">
        <v>50</v>
      </c>
      <c r="C3" s="180" t="s">
        <v>51</v>
      </c>
      <c r="D3" s="7"/>
      <c r="E3" s="7"/>
      <c r="F3" s="181" t="s">
        <v>0</v>
      </c>
      <c r="G3" s="157"/>
      <c r="H3" s="7"/>
      <c r="I3" s="40"/>
      <c r="J3" s="40" t="s">
        <v>52</v>
      </c>
      <c r="K3" s="7"/>
    </row>
    <row r="4" ht="37.5" customHeight="1" spans="1:11">
      <c r="A4" s="158"/>
      <c r="B4" s="10" t="s">
        <v>53</v>
      </c>
      <c r="C4" s="159"/>
      <c r="D4" s="10" t="s">
        <v>54</v>
      </c>
      <c r="E4" s="10" t="s">
        <v>55</v>
      </c>
      <c r="F4" s="10" t="s">
        <v>56</v>
      </c>
      <c r="G4" s="10" t="s">
        <v>57</v>
      </c>
      <c r="H4" s="9" t="s">
        <v>58</v>
      </c>
      <c r="I4" s="9" t="s">
        <v>59</v>
      </c>
      <c r="J4" s="9" t="s">
        <v>60</v>
      </c>
      <c r="K4" s="9"/>
    </row>
    <row r="5" ht="28.5" customHeight="1" spans="1:11">
      <c r="A5" s="158"/>
      <c r="B5" s="58" t="s">
        <v>61</v>
      </c>
      <c r="C5" s="159"/>
      <c r="D5" s="160">
        <v>882372793.95</v>
      </c>
      <c r="E5" s="160">
        <v>882372793.95</v>
      </c>
      <c r="F5" s="160">
        <v>882372793.95</v>
      </c>
      <c r="G5" s="160">
        <f>E5</f>
        <v>882372793.95</v>
      </c>
      <c r="H5" s="160">
        <v>764253416</v>
      </c>
      <c r="I5" s="183">
        <f t="shared" ref="I5:I27" si="0">IF(E5=0,0,G5/E5)</f>
        <v>1</v>
      </c>
      <c r="J5" s="183">
        <f t="shared" ref="J5:J27" si="1">IF(H5=0,1,IF(H5=0,0,(G5-H5)/ABS(H5)))</f>
        <v>0.154555250231292</v>
      </c>
      <c r="K5" s="184"/>
    </row>
    <row r="6" ht="28.5" customHeight="1" spans="1:11">
      <c r="A6" s="158"/>
      <c r="B6" s="58" t="s">
        <v>84</v>
      </c>
      <c r="C6" s="159"/>
      <c r="D6" s="160">
        <v>461650921.19</v>
      </c>
      <c r="E6" s="160">
        <v>461650921.19</v>
      </c>
      <c r="F6" s="160">
        <v>79980681.72</v>
      </c>
      <c r="G6" s="160">
        <f>G7+G15+G16</f>
        <v>79980681.72</v>
      </c>
      <c r="H6" s="160">
        <v>116614659.55</v>
      </c>
      <c r="I6" s="183">
        <f t="shared" si="0"/>
        <v>0.173249262697957</v>
      </c>
      <c r="J6" s="183">
        <f t="shared" si="1"/>
        <v>-0.31414556258506</v>
      </c>
      <c r="K6" s="184"/>
    </row>
    <row r="7" ht="28.5" customHeight="1" spans="1:11">
      <c r="A7" s="158"/>
      <c r="B7" s="58" t="s">
        <v>85</v>
      </c>
      <c r="C7" s="159"/>
      <c r="D7" s="160">
        <v>461650921.19</v>
      </c>
      <c r="E7" s="160">
        <v>461650921.19</v>
      </c>
      <c r="F7" s="160">
        <v>79980681.72</v>
      </c>
      <c r="G7" s="160">
        <f>SUM(G8:G14)</f>
        <v>79980681.72</v>
      </c>
      <c r="H7" s="160">
        <v>116614659.55</v>
      </c>
      <c r="I7" s="167">
        <f t="shared" si="0"/>
        <v>0.173249262697957</v>
      </c>
      <c r="J7" s="167">
        <f t="shared" si="1"/>
        <v>-0.31414556258506</v>
      </c>
      <c r="K7" s="185"/>
    </row>
    <row r="8" ht="28.5" customHeight="1" spans="1:11">
      <c r="A8" s="158"/>
      <c r="B8" s="58" t="s">
        <v>105</v>
      </c>
      <c r="C8" s="159"/>
      <c r="D8" s="160">
        <v>111531786.49</v>
      </c>
      <c r="E8" s="160">
        <v>111531786.49</v>
      </c>
      <c r="F8" s="160">
        <v>59666700</v>
      </c>
      <c r="G8" s="182">
        <v>59666700</v>
      </c>
      <c r="H8" s="160">
        <v>21442850</v>
      </c>
      <c r="I8" s="183">
        <f t="shared" si="0"/>
        <v>0.534974843295904</v>
      </c>
      <c r="J8" s="183">
        <f t="shared" si="1"/>
        <v>1.78259186628643</v>
      </c>
      <c r="K8" s="184"/>
    </row>
    <row r="9" ht="28.5" customHeight="1" spans="1:11">
      <c r="A9" s="158"/>
      <c r="B9" s="58" t="s">
        <v>106</v>
      </c>
      <c r="C9" s="159"/>
      <c r="D9" s="160">
        <v>0</v>
      </c>
      <c r="E9" s="160">
        <v>0</v>
      </c>
      <c r="F9" s="160">
        <v>0</v>
      </c>
      <c r="G9" s="182">
        <v>0</v>
      </c>
      <c r="H9" s="160">
        <v>0</v>
      </c>
      <c r="I9" s="167">
        <f t="shared" si="0"/>
        <v>0</v>
      </c>
      <c r="J9" s="167">
        <f t="shared" si="1"/>
        <v>1</v>
      </c>
      <c r="K9" s="186"/>
    </row>
    <row r="10" ht="28.5" customHeight="1" spans="1:11">
      <c r="A10" s="158"/>
      <c r="B10" s="58" t="s">
        <v>107</v>
      </c>
      <c r="C10" s="159"/>
      <c r="D10" s="160">
        <v>11324500</v>
      </c>
      <c r="E10" s="160">
        <v>11324500</v>
      </c>
      <c r="F10" s="160">
        <v>700.29</v>
      </c>
      <c r="G10" s="182">
        <v>700.29</v>
      </c>
      <c r="H10" s="160">
        <v>5160518.45</v>
      </c>
      <c r="I10" s="167">
        <f t="shared" si="0"/>
        <v>6.18384917656409e-5</v>
      </c>
      <c r="J10" s="167">
        <f t="shared" si="1"/>
        <v>-0.999864298518301</v>
      </c>
      <c r="K10" s="185"/>
    </row>
    <row r="11" ht="28.5" customHeight="1" spans="1:11">
      <c r="A11" s="158"/>
      <c r="B11" s="58" t="s">
        <v>108</v>
      </c>
      <c r="C11" s="159"/>
      <c r="D11" s="160">
        <v>338536034.7</v>
      </c>
      <c r="E11" s="160">
        <v>338536034.7</v>
      </c>
      <c r="F11" s="160">
        <v>20000000</v>
      </c>
      <c r="G11" s="182">
        <v>20000000</v>
      </c>
      <c r="H11" s="160">
        <v>90000000</v>
      </c>
      <c r="I11" s="183">
        <f t="shared" si="0"/>
        <v>0.0590779058947842</v>
      </c>
      <c r="J11" s="183">
        <f t="shared" si="1"/>
        <v>-0.777777777777778</v>
      </c>
      <c r="K11" s="184"/>
    </row>
    <row r="12" ht="28.5" customHeight="1" spans="1:11">
      <c r="A12" s="158"/>
      <c r="B12" s="58" t="s">
        <v>109</v>
      </c>
      <c r="C12" s="159"/>
      <c r="D12" s="160">
        <v>0</v>
      </c>
      <c r="E12" s="160">
        <v>0</v>
      </c>
      <c r="F12" s="160">
        <v>0</v>
      </c>
      <c r="G12" s="182">
        <v>0</v>
      </c>
      <c r="H12" s="160">
        <v>0</v>
      </c>
      <c r="I12" s="167">
        <f t="shared" si="0"/>
        <v>0</v>
      </c>
      <c r="J12" s="167">
        <f t="shared" si="1"/>
        <v>1</v>
      </c>
      <c r="K12" s="186"/>
    </row>
    <row r="13" ht="28.5" customHeight="1" spans="1:11">
      <c r="A13" s="158"/>
      <c r="B13" s="58" t="s">
        <v>110</v>
      </c>
      <c r="C13" s="159"/>
      <c r="D13" s="160">
        <v>0</v>
      </c>
      <c r="E13" s="160">
        <v>0</v>
      </c>
      <c r="F13" s="160">
        <v>206382</v>
      </c>
      <c r="G13" s="182">
        <v>206382</v>
      </c>
      <c r="H13" s="160">
        <v>0</v>
      </c>
      <c r="I13" s="167">
        <f t="shared" si="0"/>
        <v>0</v>
      </c>
      <c r="J13" s="167">
        <f t="shared" si="1"/>
        <v>1</v>
      </c>
      <c r="K13" s="186"/>
    </row>
    <row r="14" ht="28.5" customHeight="1" spans="1:11">
      <c r="A14" s="158"/>
      <c r="B14" s="58" t="s">
        <v>111</v>
      </c>
      <c r="C14" s="159"/>
      <c r="D14" s="160">
        <v>258600</v>
      </c>
      <c r="E14" s="160">
        <v>258600</v>
      </c>
      <c r="F14" s="160">
        <v>106899.43</v>
      </c>
      <c r="G14" s="182">
        <v>106899.43</v>
      </c>
      <c r="H14" s="160">
        <v>11291.1</v>
      </c>
      <c r="I14" s="167">
        <f t="shared" si="0"/>
        <v>0.413377532869296</v>
      </c>
      <c r="J14" s="167">
        <f t="shared" si="1"/>
        <v>8.4675833178344</v>
      </c>
      <c r="K14" s="186"/>
    </row>
    <row r="15" ht="28.5" customHeight="1" spans="1:11">
      <c r="A15" s="158"/>
      <c r="B15" s="58" t="s">
        <v>87</v>
      </c>
      <c r="C15" s="159"/>
      <c r="D15" s="160">
        <v>0</v>
      </c>
      <c r="E15" s="160">
        <v>0</v>
      </c>
      <c r="F15" s="160">
        <v>0</v>
      </c>
      <c r="G15" s="182">
        <v>0</v>
      </c>
      <c r="H15" s="160">
        <v>0</v>
      </c>
      <c r="I15" s="167">
        <f t="shared" si="0"/>
        <v>0</v>
      </c>
      <c r="J15" s="167">
        <f t="shared" si="1"/>
        <v>1</v>
      </c>
      <c r="K15" s="186"/>
    </row>
    <row r="16" ht="28.5" customHeight="1" spans="1:11">
      <c r="A16" s="158"/>
      <c r="B16" s="58" t="s">
        <v>89</v>
      </c>
      <c r="C16" s="159"/>
      <c r="D16" s="160">
        <v>0</v>
      </c>
      <c r="E16" s="160">
        <v>0</v>
      </c>
      <c r="F16" s="160">
        <v>0</v>
      </c>
      <c r="G16" s="182">
        <v>0</v>
      </c>
      <c r="H16" s="160">
        <v>0</v>
      </c>
      <c r="I16" s="167">
        <f t="shared" si="0"/>
        <v>0</v>
      </c>
      <c r="J16" s="167">
        <f t="shared" si="1"/>
        <v>1</v>
      </c>
      <c r="K16" s="185"/>
    </row>
    <row r="17" ht="28.5" customHeight="1" spans="1:11">
      <c r="A17" s="158"/>
      <c r="B17" s="58" t="s">
        <v>91</v>
      </c>
      <c r="C17" s="159"/>
      <c r="D17" s="160">
        <v>371239304.48</v>
      </c>
      <c r="E17" s="160">
        <v>371239304.48</v>
      </c>
      <c r="F17" s="160">
        <v>88933550.23</v>
      </c>
      <c r="G17" s="160">
        <f>G18+G24+G25</f>
        <v>88933550.23</v>
      </c>
      <c r="H17" s="160">
        <v>80701755.5</v>
      </c>
      <c r="I17" s="183">
        <f t="shared" si="0"/>
        <v>0.239558552008846</v>
      </c>
      <c r="J17" s="183">
        <f t="shared" si="1"/>
        <v>0.102002672420181</v>
      </c>
      <c r="K17" s="184"/>
    </row>
    <row r="18" ht="28.5" customHeight="1" spans="1:11">
      <c r="A18" s="158"/>
      <c r="B18" s="58" t="s">
        <v>92</v>
      </c>
      <c r="C18" s="159"/>
      <c r="D18" s="160">
        <v>371239304.48</v>
      </c>
      <c r="E18" s="160">
        <v>371239304.48</v>
      </c>
      <c r="F18" s="160">
        <v>88933550.23</v>
      </c>
      <c r="G18" s="160">
        <f>SUM(G19:G23)</f>
        <v>88933550.23</v>
      </c>
      <c r="H18" s="160">
        <v>80701755.5</v>
      </c>
      <c r="I18" s="167">
        <f t="shared" si="0"/>
        <v>0.239558552008846</v>
      </c>
      <c r="J18" s="167">
        <f t="shared" si="1"/>
        <v>0.102002672420181</v>
      </c>
      <c r="K18" s="185"/>
    </row>
    <row r="19" ht="28.5" customHeight="1" spans="1:11">
      <c r="A19" s="158"/>
      <c r="B19" s="58" t="s">
        <v>93</v>
      </c>
      <c r="C19" s="159"/>
      <c r="D19" s="160">
        <v>321867900</v>
      </c>
      <c r="E19" s="160">
        <v>321867900</v>
      </c>
      <c r="F19" s="160">
        <v>78698780.2</v>
      </c>
      <c r="G19" s="182">
        <v>78698780.2</v>
      </c>
      <c r="H19" s="160">
        <v>69577827.7</v>
      </c>
      <c r="I19" s="183">
        <f t="shared" si="0"/>
        <v>0.244506458084202</v>
      </c>
      <c r="J19" s="167">
        <f t="shared" si="1"/>
        <v>0.131089929098203</v>
      </c>
      <c r="K19" s="184"/>
    </row>
    <row r="20" ht="28.5" customHeight="1" spans="1:11">
      <c r="A20" s="158"/>
      <c r="B20" s="58" t="s">
        <v>112</v>
      </c>
      <c r="C20" s="159"/>
      <c r="D20" s="160">
        <v>41333604.48</v>
      </c>
      <c r="E20" s="160">
        <v>41333604.48</v>
      </c>
      <c r="F20" s="160">
        <v>7646881.4</v>
      </c>
      <c r="G20" s="182">
        <v>7646881.4</v>
      </c>
      <c r="H20" s="160">
        <v>8532538.9</v>
      </c>
      <c r="I20" s="167">
        <f t="shared" si="0"/>
        <v>0.185003981535171</v>
      </c>
      <c r="J20" s="167">
        <f t="shared" si="1"/>
        <v>-0.103797651599338</v>
      </c>
      <c r="K20" s="186"/>
    </row>
    <row r="21" ht="28.5" customHeight="1" spans="1:11">
      <c r="A21" s="158"/>
      <c r="B21" s="58" t="s">
        <v>113</v>
      </c>
      <c r="C21" s="159"/>
      <c r="D21" s="160">
        <v>7998000</v>
      </c>
      <c r="E21" s="160">
        <v>7998000</v>
      </c>
      <c r="F21" s="160">
        <v>2553300</v>
      </c>
      <c r="G21" s="182">
        <v>2553300</v>
      </c>
      <c r="H21" s="160">
        <v>2583320</v>
      </c>
      <c r="I21" s="167">
        <f t="shared" si="0"/>
        <v>0.319242310577644</v>
      </c>
      <c r="J21" s="167">
        <f t="shared" si="1"/>
        <v>-0.0116207051391233</v>
      </c>
      <c r="K21" s="186"/>
    </row>
    <row r="22" ht="28.5" customHeight="1" spans="1:11">
      <c r="A22" s="158"/>
      <c r="B22" s="58" t="s">
        <v>96</v>
      </c>
      <c r="C22" s="159"/>
      <c r="D22" s="160">
        <v>0</v>
      </c>
      <c r="E22" s="160">
        <v>0</v>
      </c>
      <c r="F22" s="160">
        <v>0</v>
      </c>
      <c r="G22" s="182">
        <v>0</v>
      </c>
      <c r="H22" s="160">
        <v>0</v>
      </c>
      <c r="I22" s="167">
        <f t="shared" si="0"/>
        <v>0</v>
      </c>
      <c r="J22" s="167">
        <f t="shared" si="1"/>
        <v>1</v>
      </c>
      <c r="K22" s="186"/>
    </row>
    <row r="23" ht="28.5" customHeight="1" spans="1:11">
      <c r="A23" s="158"/>
      <c r="B23" s="58" t="s">
        <v>97</v>
      </c>
      <c r="C23" s="159"/>
      <c r="D23" s="160">
        <v>39800</v>
      </c>
      <c r="E23" s="160">
        <v>39800</v>
      </c>
      <c r="F23" s="160">
        <v>34588.63</v>
      </c>
      <c r="G23" s="182">
        <v>34588.63</v>
      </c>
      <c r="H23" s="160">
        <v>8068.9</v>
      </c>
      <c r="I23" s="167">
        <f t="shared" si="0"/>
        <v>0.869061055276382</v>
      </c>
      <c r="J23" s="167">
        <f t="shared" si="1"/>
        <v>3.28665989168288</v>
      </c>
      <c r="K23" s="186"/>
    </row>
    <row r="24" ht="28.5" customHeight="1" spans="1:11">
      <c r="A24" s="158"/>
      <c r="B24" s="58" t="s">
        <v>98</v>
      </c>
      <c r="C24" s="159"/>
      <c r="D24" s="160">
        <v>0</v>
      </c>
      <c r="E24" s="160">
        <v>0</v>
      </c>
      <c r="F24" s="160">
        <v>0</v>
      </c>
      <c r="G24" s="182">
        <v>0</v>
      </c>
      <c r="H24" s="160">
        <v>0</v>
      </c>
      <c r="I24" s="167">
        <f t="shared" si="0"/>
        <v>0</v>
      </c>
      <c r="J24" s="167">
        <f t="shared" si="1"/>
        <v>1</v>
      </c>
      <c r="K24" s="186"/>
    </row>
    <row r="25" ht="28.5" customHeight="1" spans="1:11">
      <c r="A25" s="158"/>
      <c r="B25" s="58" t="s">
        <v>100</v>
      </c>
      <c r="C25" s="159"/>
      <c r="D25" s="160">
        <v>0</v>
      </c>
      <c r="E25" s="160">
        <v>0</v>
      </c>
      <c r="F25" s="160">
        <v>0</v>
      </c>
      <c r="G25" s="182">
        <v>0</v>
      </c>
      <c r="H25" s="160">
        <v>0</v>
      </c>
      <c r="I25" s="167">
        <f t="shared" si="0"/>
        <v>0</v>
      </c>
      <c r="J25" s="167">
        <f t="shared" si="1"/>
        <v>1</v>
      </c>
      <c r="K25" s="185"/>
    </row>
    <row r="26" ht="28.5" customHeight="1" spans="1:11">
      <c r="A26" s="158"/>
      <c r="B26" s="58" t="s">
        <v>77</v>
      </c>
      <c r="C26" s="159"/>
      <c r="D26" s="160">
        <v>90411616.71</v>
      </c>
      <c r="E26" s="160">
        <v>90411616.71</v>
      </c>
      <c r="F26" s="160">
        <f>F6-F17</f>
        <v>-8952868.51000001</v>
      </c>
      <c r="G26" s="160">
        <f>G6-G17</f>
        <v>-8952868.51000001</v>
      </c>
      <c r="H26" s="160">
        <v>35912904.05</v>
      </c>
      <c r="I26" s="183">
        <f t="shared" si="0"/>
        <v>-0.0990234312335858</v>
      </c>
      <c r="J26" s="183">
        <f t="shared" si="1"/>
        <v>-1.24929391668063</v>
      </c>
      <c r="K26" s="184"/>
    </row>
    <row r="27" ht="28.5" customHeight="1" spans="1:11">
      <c r="A27" s="158"/>
      <c r="B27" s="58" t="s">
        <v>78</v>
      </c>
      <c r="C27" s="159"/>
      <c r="D27" s="160">
        <f>D5+D26</f>
        <v>972784410.66</v>
      </c>
      <c r="E27" s="160">
        <f>E5+E26</f>
        <v>972784410.66</v>
      </c>
      <c r="F27" s="160">
        <f>F5+F26</f>
        <v>873419925.44</v>
      </c>
      <c r="G27" s="160">
        <f>G5+G26</f>
        <v>873419925.44</v>
      </c>
      <c r="H27" s="160">
        <v>800166320.05</v>
      </c>
      <c r="I27" s="183">
        <f t="shared" si="0"/>
        <v>0.897855594588954</v>
      </c>
      <c r="J27" s="183">
        <f t="shared" si="1"/>
        <v>0.0915479739080029</v>
      </c>
      <c r="K27" s="184"/>
    </row>
    <row r="28" ht="21" customHeight="1" spans="1:11">
      <c r="A28" s="39"/>
      <c r="B28" s="162"/>
      <c r="C28" s="163"/>
      <c r="D28" s="163"/>
      <c r="E28" s="163"/>
      <c r="F28" s="163"/>
      <c r="G28" s="163"/>
      <c r="H28" s="164"/>
      <c r="I28" s="164"/>
      <c r="J28" s="41" t="s">
        <v>114</v>
      </c>
      <c r="K28" s="174"/>
    </row>
  </sheetData>
  <mergeCells count="27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workbookViewId="0">
      <pane topLeftCell="D6" activePane="bottomRight" state="frozen"/>
      <selection activeCell="A1" sqref="A1:S1"/>
    </sheetView>
  </sheetViews>
  <sheetFormatPr defaultColWidth="8" defaultRowHeight="14.4"/>
  <cols>
    <col min="1" max="1" width="2.72222222222222" style="1"/>
    <col min="2" max="14" width="15.7685185185185" style="1"/>
    <col min="15" max="16" width="12.9074074074074" style="1"/>
    <col min="17" max="19" width="8" style="1" hidden="1"/>
  </cols>
  <sheetData>
    <row r="1" ht="36.75" customHeight="1" spans="1:19">
      <c r="A1" s="85" t="s">
        <v>115</v>
      </c>
      <c r="B1" s="85"/>
      <c r="C1" s="175"/>
      <c r="D1" s="85"/>
      <c r="E1" s="175"/>
      <c r="F1" s="175"/>
      <c r="G1" s="175"/>
      <c r="H1" s="85"/>
      <c r="I1" s="175"/>
      <c r="J1" s="175"/>
      <c r="K1" s="175"/>
      <c r="L1" s="175"/>
      <c r="M1" s="175"/>
      <c r="N1" s="85"/>
      <c r="O1" s="85"/>
      <c r="P1" s="85"/>
      <c r="Q1" s="85"/>
      <c r="R1" s="85"/>
      <c r="S1" s="85"/>
    </row>
    <row r="2" ht="18.75" customHeight="1" spans="1:19">
      <c r="A2" s="86"/>
      <c r="B2" s="86"/>
      <c r="C2" s="86"/>
      <c r="D2" s="86"/>
      <c r="E2" s="86"/>
      <c r="F2" s="86"/>
      <c r="G2" s="86"/>
      <c r="H2" s="117"/>
      <c r="I2" s="86"/>
      <c r="J2" s="86"/>
      <c r="K2" s="86"/>
      <c r="L2" s="86"/>
      <c r="M2" s="86"/>
      <c r="N2" s="86"/>
      <c r="O2" s="41" t="s">
        <v>116</v>
      </c>
      <c r="P2" s="41"/>
      <c r="Q2" s="123" t="s">
        <v>0</v>
      </c>
      <c r="R2" s="41"/>
      <c r="S2" s="41"/>
    </row>
    <row r="3" ht="21" customHeight="1" spans="1:19">
      <c r="A3" s="87"/>
      <c r="B3" s="88" t="s">
        <v>50</v>
      </c>
      <c r="C3" s="89" t="s">
        <v>51</v>
      </c>
      <c r="D3" s="90"/>
      <c r="E3" s="90"/>
      <c r="F3" s="90"/>
      <c r="G3" s="90"/>
      <c r="H3" s="91" t="s">
        <v>0</v>
      </c>
      <c r="I3" s="90"/>
      <c r="J3" s="90"/>
      <c r="K3" s="92"/>
      <c r="L3" s="90"/>
      <c r="M3" s="90"/>
      <c r="N3" s="90"/>
      <c r="O3" s="106"/>
      <c r="P3" s="107" t="s">
        <v>52</v>
      </c>
      <c r="Q3" s="88"/>
      <c r="R3" s="88"/>
      <c r="S3" s="88"/>
    </row>
    <row r="4" ht="31.5" customHeight="1" spans="1:19">
      <c r="A4" s="119"/>
      <c r="B4" s="19" t="s">
        <v>53</v>
      </c>
      <c r="C4" s="98"/>
      <c r="D4" s="19" t="s">
        <v>54</v>
      </c>
      <c r="E4" s="19" t="s">
        <v>55</v>
      </c>
      <c r="F4" s="98"/>
      <c r="G4" s="98"/>
      <c r="H4" s="19" t="s">
        <v>56</v>
      </c>
      <c r="I4" s="98"/>
      <c r="J4" s="98"/>
      <c r="K4" s="19" t="s">
        <v>57</v>
      </c>
      <c r="L4" s="98"/>
      <c r="M4" s="98"/>
      <c r="N4" s="95" t="s">
        <v>58</v>
      </c>
      <c r="O4" s="95" t="s">
        <v>59</v>
      </c>
      <c r="P4" s="95" t="s">
        <v>60</v>
      </c>
      <c r="Q4" s="95"/>
      <c r="R4" s="95"/>
      <c r="S4" s="95"/>
    </row>
    <row r="5" ht="31.5" customHeight="1" spans="1:19">
      <c r="A5" s="119"/>
      <c r="B5" s="98"/>
      <c r="C5" s="98"/>
      <c r="D5" s="19" t="s">
        <v>117</v>
      </c>
      <c r="E5" s="19" t="s">
        <v>117</v>
      </c>
      <c r="F5" s="19" t="s">
        <v>118</v>
      </c>
      <c r="G5" s="19" t="s">
        <v>119</v>
      </c>
      <c r="H5" s="19" t="s">
        <v>117</v>
      </c>
      <c r="I5" s="19" t="s">
        <v>118</v>
      </c>
      <c r="J5" s="19" t="s">
        <v>119</v>
      </c>
      <c r="K5" s="19" t="s">
        <v>117</v>
      </c>
      <c r="L5" s="19" t="s">
        <v>118</v>
      </c>
      <c r="M5" s="19" t="s">
        <v>119</v>
      </c>
      <c r="N5" s="19" t="s">
        <v>117</v>
      </c>
      <c r="O5" s="19" t="s">
        <v>117</v>
      </c>
      <c r="P5" s="19" t="s">
        <v>117</v>
      </c>
      <c r="Q5" s="19" t="s">
        <v>118</v>
      </c>
      <c r="R5" s="19" t="s">
        <v>118</v>
      </c>
      <c r="S5" s="19" t="s">
        <v>119</v>
      </c>
    </row>
    <row r="6" ht="31.5" customHeight="1" spans="1:19">
      <c r="A6" s="119"/>
      <c r="B6" s="97" t="s">
        <v>61</v>
      </c>
      <c r="C6" s="98"/>
      <c r="D6" s="49">
        <v>218347700.26</v>
      </c>
      <c r="E6" s="49">
        <v>218347700.26</v>
      </c>
      <c r="F6" s="176" t="s">
        <v>120</v>
      </c>
      <c r="G6" s="176" t="s">
        <v>120</v>
      </c>
      <c r="H6" s="49">
        <v>218347700.26</v>
      </c>
      <c r="I6" s="176" t="s">
        <v>120</v>
      </c>
      <c r="J6" s="176" t="s">
        <v>120</v>
      </c>
      <c r="K6" s="49">
        <f>E6</f>
        <v>218347700.26</v>
      </c>
      <c r="L6" s="176" t="s">
        <v>120</v>
      </c>
      <c r="M6" s="176" t="s">
        <v>120</v>
      </c>
      <c r="N6" s="49">
        <v>17132793.27</v>
      </c>
      <c r="O6" s="177">
        <f t="shared" ref="O6:O25" si="0">IF(E6=0,0,K6/E6)</f>
        <v>1</v>
      </c>
      <c r="P6" s="177">
        <f t="shared" ref="P6:P25" si="1">IF(N6=0,1,IF(N6=0,0,(K6-N6)/ABS(N6)))</f>
        <v>11.7444309178897</v>
      </c>
      <c r="Q6" s="178"/>
      <c r="R6" s="178"/>
      <c r="S6" s="178"/>
    </row>
    <row r="7" ht="31.5" customHeight="1" spans="1:19">
      <c r="A7" s="119"/>
      <c r="B7" s="97" t="s">
        <v>84</v>
      </c>
      <c r="C7" s="98"/>
      <c r="D7" s="49">
        <v>785855035.68</v>
      </c>
      <c r="E7" s="49">
        <v>785855035.68</v>
      </c>
      <c r="F7" s="49">
        <v>0</v>
      </c>
      <c r="G7" s="49">
        <f>E7-F7</f>
        <v>785855035.68</v>
      </c>
      <c r="H7" s="49">
        <f>H8+H15+H16</f>
        <v>104008031.8</v>
      </c>
      <c r="I7" s="49">
        <f>I8+I15+I16</f>
        <v>104008031.8</v>
      </c>
      <c r="J7" s="49">
        <f>H7-I7</f>
        <v>0</v>
      </c>
      <c r="K7" s="49">
        <f>K8+K15+K16</f>
        <v>104008031.8</v>
      </c>
      <c r="L7" s="49">
        <f>L8+L15+L16</f>
        <v>104008031.8</v>
      </c>
      <c r="M7" s="49">
        <f>K7-L7</f>
        <v>0</v>
      </c>
      <c r="N7" s="49">
        <v>79652964.09</v>
      </c>
      <c r="O7" s="177">
        <f t="shared" si="0"/>
        <v>0.132350149935735</v>
      </c>
      <c r="P7" s="177">
        <f t="shared" si="1"/>
        <v>0.305764738176989</v>
      </c>
      <c r="Q7" s="178"/>
      <c r="R7" s="178"/>
      <c r="S7" s="178"/>
    </row>
    <row r="8" ht="31.5" customHeight="1" spans="1:19">
      <c r="A8" s="119"/>
      <c r="B8" s="97" t="s">
        <v>85</v>
      </c>
      <c r="C8" s="98"/>
      <c r="D8" s="49">
        <v>785855035.68</v>
      </c>
      <c r="E8" s="49">
        <v>785855035.68</v>
      </c>
      <c r="F8" s="49">
        <v>0</v>
      </c>
      <c r="G8" s="49">
        <f>E8-F8</f>
        <v>785855035.68</v>
      </c>
      <c r="H8" s="49">
        <f>H9+H10+H11+H12+H13+H14</f>
        <v>104008031.8</v>
      </c>
      <c r="I8" s="49">
        <f>I9+I10+I11+I12+I13+I14</f>
        <v>104008031.8</v>
      </c>
      <c r="J8" s="49">
        <f>H8-I8</f>
        <v>0</v>
      </c>
      <c r="K8" s="49">
        <f>K9+K10+K11+K12+K13+K14</f>
        <v>104008031.8</v>
      </c>
      <c r="L8" s="49">
        <f>L9+L10+L11+L12+L13+L14</f>
        <v>104008031.8</v>
      </c>
      <c r="M8" s="49">
        <f>K8-L8</f>
        <v>0</v>
      </c>
      <c r="N8" s="49">
        <v>79652964.09</v>
      </c>
      <c r="O8" s="24">
        <f t="shared" si="0"/>
        <v>0.132350149935735</v>
      </c>
      <c r="P8" s="24">
        <f t="shared" si="1"/>
        <v>0.305764738176989</v>
      </c>
      <c r="Q8" s="179"/>
      <c r="R8" s="179"/>
      <c r="S8" s="179"/>
    </row>
    <row r="9" ht="31.5" customHeight="1" spans="1:19">
      <c r="A9" s="119"/>
      <c r="B9" s="97" t="s">
        <v>86</v>
      </c>
      <c r="C9" s="98"/>
      <c r="D9" s="49">
        <v>434444178.87</v>
      </c>
      <c r="E9" s="49">
        <v>434444178.87</v>
      </c>
      <c r="F9" s="49">
        <v>0</v>
      </c>
      <c r="G9" s="49">
        <f>E9-F9</f>
        <v>434444178.87</v>
      </c>
      <c r="H9" s="49">
        <v>105278882.82</v>
      </c>
      <c r="I9" s="49">
        <v>105278882.82</v>
      </c>
      <c r="J9" s="49">
        <f>H9-I9</f>
        <v>0</v>
      </c>
      <c r="K9" s="134">
        <v>105278882.82</v>
      </c>
      <c r="L9" s="134">
        <v>105278882.82</v>
      </c>
      <c r="M9" s="49">
        <f>K9-L9</f>
        <v>0</v>
      </c>
      <c r="N9" s="49">
        <v>79619325.45</v>
      </c>
      <c r="O9" s="177">
        <f t="shared" si="0"/>
        <v>0.242330057439906</v>
      </c>
      <c r="P9" s="177">
        <f t="shared" si="1"/>
        <v>0.322278005056874</v>
      </c>
      <c r="Q9" s="178"/>
      <c r="R9" s="178"/>
      <c r="S9" s="178"/>
    </row>
    <row r="10" ht="31.5" customHeight="1" spans="1:19">
      <c r="A10" s="119"/>
      <c r="B10" s="97" t="s">
        <v>64</v>
      </c>
      <c r="C10" s="98"/>
      <c r="D10" s="49">
        <v>230000</v>
      </c>
      <c r="E10" s="49">
        <v>230000</v>
      </c>
      <c r="F10" s="49">
        <v>0</v>
      </c>
      <c r="G10" s="176" t="s">
        <v>120</v>
      </c>
      <c r="H10" s="49">
        <v>22150.45</v>
      </c>
      <c r="I10" s="49">
        <v>22150.45</v>
      </c>
      <c r="J10" s="176" t="s">
        <v>120</v>
      </c>
      <c r="K10" s="134">
        <v>22150.45</v>
      </c>
      <c r="L10" s="49">
        <f>K10</f>
        <v>22150.45</v>
      </c>
      <c r="M10" s="176" t="s">
        <v>120</v>
      </c>
      <c r="N10" s="49">
        <v>33638.64</v>
      </c>
      <c r="O10" s="24">
        <f t="shared" si="0"/>
        <v>0.0963063043478261</v>
      </c>
      <c r="P10" s="24">
        <f t="shared" si="1"/>
        <v>-0.34151767134462</v>
      </c>
      <c r="Q10" s="179"/>
      <c r="R10" s="179"/>
      <c r="S10" s="179"/>
    </row>
    <row r="11" ht="31.5" customHeight="1" spans="1:19">
      <c r="A11" s="119"/>
      <c r="B11" s="97" t="s">
        <v>65</v>
      </c>
      <c r="C11" s="98"/>
      <c r="D11" s="49">
        <v>351180856.81</v>
      </c>
      <c r="E11" s="49">
        <v>351180856.81</v>
      </c>
      <c r="F11" s="49">
        <v>0</v>
      </c>
      <c r="G11" s="49">
        <f>E11-F11</f>
        <v>351180856.81</v>
      </c>
      <c r="H11" s="49">
        <v>-1373164.8</v>
      </c>
      <c r="I11" s="49">
        <v>-1373164.8</v>
      </c>
      <c r="J11" s="49">
        <f>H11-I11</f>
        <v>0</v>
      </c>
      <c r="K11" s="134">
        <v>-1373164.8</v>
      </c>
      <c r="L11" s="134">
        <v>-1373164.8</v>
      </c>
      <c r="M11" s="49">
        <f>K11-L11</f>
        <v>0</v>
      </c>
      <c r="N11" s="49">
        <v>0</v>
      </c>
      <c r="O11" s="177">
        <f t="shared" si="0"/>
        <v>-0.00391013568471053</v>
      </c>
      <c r="P11" s="177">
        <f t="shared" si="1"/>
        <v>1</v>
      </c>
      <c r="Q11" s="178"/>
      <c r="R11" s="178"/>
      <c r="S11" s="178"/>
    </row>
    <row r="12" ht="31.5" customHeight="1" spans="1:19">
      <c r="A12" s="119"/>
      <c r="B12" s="97" t="s">
        <v>66</v>
      </c>
      <c r="C12" s="98"/>
      <c r="D12" s="49">
        <v>0</v>
      </c>
      <c r="E12" s="49">
        <v>0</v>
      </c>
      <c r="F12" s="49">
        <v>0</v>
      </c>
      <c r="G12" s="176" t="s">
        <v>120</v>
      </c>
      <c r="H12" s="49">
        <v>0</v>
      </c>
      <c r="I12" s="49">
        <v>0</v>
      </c>
      <c r="J12" s="176" t="s">
        <v>120</v>
      </c>
      <c r="K12" s="134">
        <v>0</v>
      </c>
      <c r="L12" s="49">
        <f>K12</f>
        <v>0</v>
      </c>
      <c r="M12" s="176" t="s">
        <v>120</v>
      </c>
      <c r="N12" s="49">
        <v>0</v>
      </c>
      <c r="O12" s="24">
        <f t="shared" si="0"/>
        <v>0</v>
      </c>
      <c r="P12" s="24">
        <f t="shared" si="1"/>
        <v>1</v>
      </c>
      <c r="Q12" s="179"/>
      <c r="R12" s="179"/>
      <c r="S12" s="179"/>
    </row>
    <row r="13" ht="31.5" customHeight="1" spans="1:19">
      <c r="A13" s="119"/>
      <c r="B13" s="97" t="s">
        <v>67</v>
      </c>
      <c r="C13" s="98"/>
      <c r="D13" s="49">
        <v>0</v>
      </c>
      <c r="E13" s="49">
        <v>0</v>
      </c>
      <c r="F13" s="49">
        <v>0</v>
      </c>
      <c r="G13" s="49">
        <f>E13-F13</f>
        <v>0</v>
      </c>
      <c r="H13" s="49">
        <v>0</v>
      </c>
      <c r="I13" s="49">
        <v>0</v>
      </c>
      <c r="J13" s="49">
        <f>H13-I13</f>
        <v>0</v>
      </c>
      <c r="K13" s="134">
        <v>0</v>
      </c>
      <c r="L13" s="134">
        <v>0</v>
      </c>
      <c r="M13" s="49">
        <f>K13-L13</f>
        <v>0</v>
      </c>
      <c r="N13" s="49">
        <v>0</v>
      </c>
      <c r="O13" s="24">
        <f t="shared" si="0"/>
        <v>0</v>
      </c>
      <c r="P13" s="24">
        <f t="shared" si="1"/>
        <v>1</v>
      </c>
      <c r="Q13" s="179"/>
      <c r="R13" s="179"/>
      <c r="S13" s="179"/>
    </row>
    <row r="14" ht="31.5" customHeight="1" spans="1:19">
      <c r="A14" s="119"/>
      <c r="B14" s="97" t="s">
        <v>68</v>
      </c>
      <c r="C14" s="98"/>
      <c r="D14" s="49">
        <v>0</v>
      </c>
      <c r="E14" s="49">
        <v>0</v>
      </c>
      <c r="F14" s="49">
        <v>0</v>
      </c>
      <c r="G14" s="176" t="s">
        <v>120</v>
      </c>
      <c r="H14" s="49">
        <v>80163.33</v>
      </c>
      <c r="I14" s="49">
        <v>80163.33</v>
      </c>
      <c r="J14" s="176" t="s">
        <v>120</v>
      </c>
      <c r="K14" s="134">
        <v>80163.33</v>
      </c>
      <c r="L14" s="49">
        <f>K14</f>
        <v>80163.33</v>
      </c>
      <c r="M14" s="176" t="s">
        <v>120</v>
      </c>
      <c r="N14" s="49">
        <v>0</v>
      </c>
      <c r="O14" s="24">
        <f t="shared" si="0"/>
        <v>0</v>
      </c>
      <c r="P14" s="24">
        <f t="shared" si="1"/>
        <v>1</v>
      </c>
      <c r="Q14" s="179"/>
      <c r="R14" s="179"/>
      <c r="S14" s="179"/>
    </row>
    <row r="15" ht="31.5" customHeight="1" spans="1:19">
      <c r="A15" s="119"/>
      <c r="B15" s="97" t="s">
        <v>87</v>
      </c>
      <c r="C15" s="98"/>
      <c r="D15" s="49">
        <v>0</v>
      </c>
      <c r="E15" s="49">
        <v>0</v>
      </c>
      <c r="F15" s="49">
        <v>0</v>
      </c>
      <c r="G15" s="176" t="s">
        <v>120</v>
      </c>
      <c r="H15" s="49">
        <v>0</v>
      </c>
      <c r="I15" s="49">
        <v>0</v>
      </c>
      <c r="J15" s="176" t="s">
        <v>120</v>
      </c>
      <c r="K15" s="134">
        <v>0</v>
      </c>
      <c r="L15" s="49">
        <f>K15</f>
        <v>0</v>
      </c>
      <c r="M15" s="176" t="s">
        <v>120</v>
      </c>
      <c r="N15" s="49">
        <v>0</v>
      </c>
      <c r="O15" s="24">
        <f t="shared" si="0"/>
        <v>0</v>
      </c>
      <c r="P15" s="24">
        <f t="shared" si="1"/>
        <v>1</v>
      </c>
      <c r="Q15" s="49" t="s">
        <v>120</v>
      </c>
      <c r="R15" s="49" t="s">
        <v>120</v>
      </c>
      <c r="S15" s="49" t="s">
        <v>120</v>
      </c>
    </row>
    <row r="16" ht="31.5" customHeight="1" spans="1:19">
      <c r="A16" s="119"/>
      <c r="B16" s="97" t="s">
        <v>89</v>
      </c>
      <c r="C16" s="98"/>
      <c r="D16" s="49">
        <v>0</v>
      </c>
      <c r="E16" s="49">
        <v>0</v>
      </c>
      <c r="F16" s="49">
        <v>0</v>
      </c>
      <c r="G16" s="176" t="s">
        <v>120</v>
      </c>
      <c r="H16" s="49">
        <v>0</v>
      </c>
      <c r="I16" s="49">
        <v>0</v>
      </c>
      <c r="J16" s="176" t="s">
        <v>120</v>
      </c>
      <c r="K16" s="134">
        <v>0</v>
      </c>
      <c r="L16" s="134">
        <v>0</v>
      </c>
      <c r="M16" s="176" t="s">
        <v>120</v>
      </c>
      <c r="N16" s="49">
        <v>0</v>
      </c>
      <c r="O16" s="24">
        <f t="shared" si="0"/>
        <v>0</v>
      </c>
      <c r="P16" s="24">
        <f t="shared" si="1"/>
        <v>1</v>
      </c>
      <c r="Q16" s="49" t="s">
        <v>120</v>
      </c>
      <c r="R16" s="49" t="s">
        <v>120</v>
      </c>
      <c r="S16" s="49" t="s">
        <v>120</v>
      </c>
    </row>
    <row r="17" ht="31.5" customHeight="1" spans="1:19">
      <c r="A17" s="119"/>
      <c r="B17" s="97" t="s">
        <v>91</v>
      </c>
      <c r="C17" s="98"/>
      <c r="D17" s="49">
        <v>785855035.68</v>
      </c>
      <c r="E17" s="49">
        <v>785855035.68</v>
      </c>
      <c r="F17" s="49">
        <v>0</v>
      </c>
      <c r="G17" s="49">
        <f>G18</f>
        <v>785855035.68</v>
      </c>
      <c r="H17" s="49">
        <f>H18+H22+H23</f>
        <v>176535372.51</v>
      </c>
      <c r="I17" s="49">
        <f>I18+I22+I23</f>
        <v>176535372.51</v>
      </c>
      <c r="J17" s="49">
        <f>J18</f>
        <v>0</v>
      </c>
      <c r="K17" s="49">
        <f>K18+K22+K23</f>
        <v>176535372.51</v>
      </c>
      <c r="L17" s="49">
        <f>L18+L22+L23</f>
        <v>176535372.51</v>
      </c>
      <c r="M17" s="49">
        <f>M18</f>
        <v>0</v>
      </c>
      <c r="N17" s="49">
        <v>161888575.72</v>
      </c>
      <c r="O17" s="177">
        <f t="shared" si="0"/>
        <v>0.224641141807082</v>
      </c>
      <c r="P17" s="24">
        <f t="shared" si="1"/>
        <v>0.0904745546426504</v>
      </c>
      <c r="Q17" s="178"/>
      <c r="R17" s="178"/>
      <c r="S17" s="178"/>
    </row>
    <row r="18" ht="31.5" customHeight="1" spans="1:19">
      <c r="A18" s="119"/>
      <c r="B18" s="97" t="s">
        <v>92</v>
      </c>
      <c r="C18" s="98"/>
      <c r="D18" s="49">
        <v>785855035.68</v>
      </c>
      <c r="E18" s="49">
        <v>785855035.68</v>
      </c>
      <c r="F18" s="49">
        <v>0</v>
      </c>
      <c r="G18" s="49">
        <f>G19+G20</f>
        <v>785855035.68</v>
      </c>
      <c r="H18" s="49">
        <f>H19+H20+H21</f>
        <v>176535372.51</v>
      </c>
      <c r="I18" s="49">
        <f>I19+I20+I21</f>
        <v>176535372.51</v>
      </c>
      <c r="J18" s="49">
        <f>J19+J20</f>
        <v>0</v>
      </c>
      <c r="K18" s="49">
        <f>K19+K20+K21</f>
        <v>176535372.51</v>
      </c>
      <c r="L18" s="49">
        <f>L19+L20+L21</f>
        <v>176535372.51</v>
      </c>
      <c r="M18" s="49">
        <f>M19+M20</f>
        <v>0</v>
      </c>
      <c r="N18" s="49">
        <v>161888575.72</v>
      </c>
      <c r="O18" s="24">
        <f t="shared" si="0"/>
        <v>0.224641141807082</v>
      </c>
      <c r="P18" s="24">
        <f t="shared" si="1"/>
        <v>0.0904745546426504</v>
      </c>
      <c r="Q18" s="179"/>
      <c r="R18" s="179"/>
      <c r="S18" s="179"/>
    </row>
    <row r="19" ht="31.5" customHeight="1" spans="1:19">
      <c r="A19" s="119"/>
      <c r="B19" s="97" t="s">
        <v>93</v>
      </c>
      <c r="C19" s="98"/>
      <c r="D19" s="49">
        <v>785855035.68</v>
      </c>
      <c r="E19" s="49">
        <v>785855035.68</v>
      </c>
      <c r="F19" s="49">
        <v>0</v>
      </c>
      <c r="G19" s="49">
        <f>E19-F19</f>
        <v>785855035.68</v>
      </c>
      <c r="H19" s="49">
        <v>176535372.51</v>
      </c>
      <c r="I19" s="49">
        <v>176535372.51</v>
      </c>
      <c r="J19" s="49">
        <f>H19-I19</f>
        <v>0</v>
      </c>
      <c r="K19" s="134">
        <v>176535372.51</v>
      </c>
      <c r="L19" s="134">
        <v>176535372.51</v>
      </c>
      <c r="M19" s="49">
        <f>K19-L19</f>
        <v>0</v>
      </c>
      <c r="N19" s="49">
        <v>161888575.72</v>
      </c>
      <c r="O19" s="177">
        <f t="shared" si="0"/>
        <v>0.224641141807082</v>
      </c>
      <c r="P19" s="177">
        <f t="shared" si="1"/>
        <v>0.0904745546426504</v>
      </c>
      <c r="Q19" s="178"/>
      <c r="R19" s="178"/>
      <c r="S19" s="178"/>
    </row>
    <row r="20" ht="31.5" customHeight="1" spans="1:19">
      <c r="A20" s="119"/>
      <c r="B20" s="97" t="s">
        <v>73</v>
      </c>
      <c r="C20" s="98"/>
      <c r="D20" s="49">
        <v>0</v>
      </c>
      <c r="E20" s="49">
        <v>0</v>
      </c>
      <c r="F20" s="49">
        <v>0</v>
      </c>
      <c r="G20" s="49">
        <f>E20-F20</f>
        <v>0</v>
      </c>
      <c r="H20" s="49">
        <v>0</v>
      </c>
      <c r="I20" s="49">
        <v>0</v>
      </c>
      <c r="J20" s="49">
        <f>H20-I20</f>
        <v>0</v>
      </c>
      <c r="K20" s="134">
        <v>0</v>
      </c>
      <c r="L20" s="134">
        <v>0</v>
      </c>
      <c r="M20" s="49">
        <f>K20-L20</f>
        <v>0</v>
      </c>
      <c r="N20" s="49">
        <v>0</v>
      </c>
      <c r="O20" s="24">
        <f t="shared" si="0"/>
        <v>0</v>
      </c>
      <c r="P20" s="24">
        <f t="shared" si="1"/>
        <v>1</v>
      </c>
      <c r="Q20" s="179"/>
      <c r="R20" s="179"/>
      <c r="S20" s="179"/>
    </row>
    <row r="21" ht="31.5" customHeight="1" spans="1:19">
      <c r="A21" s="119"/>
      <c r="B21" s="97" t="s">
        <v>74</v>
      </c>
      <c r="C21" s="98"/>
      <c r="D21" s="49">
        <v>0</v>
      </c>
      <c r="E21" s="49">
        <v>0</v>
      </c>
      <c r="F21" s="49">
        <v>0</v>
      </c>
      <c r="G21" s="176" t="s">
        <v>120</v>
      </c>
      <c r="H21" s="49">
        <v>0</v>
      </c>
      <c r="I21" s="49">
        <v>0</v>
      </c>
      <c r="J21" s="176" t="s">
        <v>120</v>
      </c>
      <c r="K21" s="134">
        <v>0</v>
      </c>
      <c r="L21" s="49">
        <f>K21</f>
        <v>0</v>
      </c>
      <c r="M21" s="176" t="s">
        <v>120</v>
      </c>
      <c r="N21" s="49">
        <v>0</v>
      </c>
      <c r="O21" s="24">
        <f t="shared" si="0"/>
        <v>0</v>
      </c>
      <c r="P21" s="24">
        <f t="shared" si="1"/>
        <v>1</v>
      </c>
      <c r="Q21" s="179"/>
      <c r="R21" s="179"/>
      <c r="S21" s="179"/>
    </row>
    <row r="22" ht="31.5" customHeight="1" spans="1:19">
      <c r="A22" s="119"/>
      <c r="B22" s="97" t="s">
        <v>98</v>
      </c>
      <c r="C22" s="98"/>
      <c r="D22" s="49">
        <v>0</v>
      </c>
      <c r="E22" s="49">
        <v>0</v>
      </c>
      <c r="F22" s="49">
        <v>0</v>
      </c>
      <c r="G22" s="176" t="s">
        <v>120</v>
      </c>
      <c r="H22" s="49">
        <v>0</v>
      </c>
      <c r="I22" s="49">
        <v>0</v>
      </c>
      <c r="J22" s="176" t="s">
        <v>120</v>
      </c>
      <c r="K22" s="134">
        <v>0</v>
      </c>
      <c r="L22" s="49">
        <f>K22</f>
        <v>0</v>
      </c>
      <c r="M22" s="176" t="s">
        <v>120</v>
      </c>
      <c r="N22" s="49">
        <v>0</v>
      </c>
      <c r="O22" s="24">
        <f t="shared" si="0"/>
        <v>0</v>
      </c>
      <c r="P22" s="24">
        <f t="shared" si="1"/>
        <v>1</v>
      </c>
      <c r="Q22" s="49">
        <v>0</v>
      </c>
      <c r="R22" s="49">
        <v>0</v>
      </c>
      <c r="S22" s="49">
        <v>0</v>
      </c>
    </row>
    <row r="23" ht="31.5" customHeight="1" spans="1:19">
      <c r="A23" s="119"/>
      <c r="B23" s="97" t="s">
        <v>100</v>
      </c>
      <c r="C23" s="98"/>
      <c r="D23" s="49">
        <v>0</v>
      </c>
      <c r="E23" s="49">
        <v>0</v>
      </c>
      <c r="F23" s="49">
        <v>0</v>
      </c>
      <c r="G23" s="176" t="s">
        <v>120</v>
      </c>
      <c r="H23" s="49">
        <v>0</v>
      </c>
      <c r="I23" s="49">
        <v>0</v>
      </c>
      <c r="J23" s="176" t="s">
        <v>120</v>
      </c>
      <c r="K23" s="134">
        <v>0</v>
      </c>
      <c r="L23" s="49">
        <f>K23</f>
        <v>0</v>
      </c>
      <c r="M23" s="176" t="s">
        <v>120</v>
      </c>
      <c r="N23" s="49">
        <v>0</v>
      </c>
      <c r="O23" s="24">
        <f t="shared" si="0"/>
        <v>0</v>
      </c>
      <c r="P23" s="24">
        <f t="shared" si="1"/>
        <v>1</v>
      </c>
      <c r="Q23" s="49">
        <v>0</v>
      </c>
      <c r="R23" s="49">
        <v>0</v>
      </c>
      <c r="S23" s="49">
        <v>0</v>
      </c>
    </row>
    <row r="24" ht="31.5" customHeight="1" spans="1:19">
      <c r="A24" s="119"/>
      <c r="B24" s="97" t="s">
        <v>77</v>
      </c>
      <c r="C24" s="98"/>
      <c r="D24" s="49">
        <v>0</v>
      </c>
      <c r="E24" s="49">
        <v>0</v>
      </c>
      <c r="F24" s="49">
        <v>0</v>
      </c>
      <c r="G24" s="49">
        <f>E24-F24</f>
        <v>0</v>
      </c>
      <c r="H24" s="49">
        <f>H7-H17</f>
        <v>-72527340.71</v>
      </c>
      <c r="I24" s="49">
        <f>I7-I17</f>
        <v>-72527340.71</v>
      </c>
      <c r="J24" s="49">
        <f>H24-I24</f>
        <v>0</v>
      </c>
      <c r="K24" s="49">
        <f>K7-K17</f>
        <v>-72527340.71</v>
      </c>
      <c r="L24" s="49">
        <f>L7-L17</f>
        <v>-72527340.71</v>
      </c>
      <c r="M24" s="49">
        <f>K24-L24</f>
        <v>0</v>
      </c>
      <c r="N24" s="49">
        <v>-82235611.63</v>
      </c>
      <c r="O24" s="177">
        <f t="shared" si="0"/>
        <v>0</v>
      </c>
      <c r="P24" s="177">
        <f t="shared" si="1"/>
        <v>0.118054340784624</v>
      </c>
      <c r="Q24" s="178"/>
      <c r="R24" s="178"/>
      <c r="S24" s="178"/>
    </row>
    <row r="25" ht="31.5" customHeight="1" spans="1:19">
      <c r="A25" s="119"/>
      <c r="B25" s="97" t="s">
        <v>78</v>
      </c>
      <c r="C25" s="98"/>
      <c r="D25" s="49">
        <f>D6+D24</f>
        <v>218347700.26</v>
      </c>
      <c r="E25" s="49">
        <f>E6+E24</f>
        <v>218347700.26</v>
      </c>
      <c r="F25" s="176" t="s">
        <v>120</v>
      </c>
      <c r="G25" s="176" t="s">
        <v>120</v>
      </c>
      <c r="H25" s="49">
        <f>H6+H24</f>
        <v>145820359.55</v>
      </c>
      <c r="I25" s="176" t="s">
        <v>120</v>
      </c>
      <c r="J25" s="176" t="s">
        <v>120</v>
      </c>
      <c r="K25" s="49">
        <f>K6+K24</f>
        <v>145820359.55</v>
      </c>
      <c r="L25" s="176" t="s">
        <v>120</v>
      </c>
      <c r="M25" s="176" t="s">
        <v>120</v>
      </c>
      <c r="N25" s="49">
        <v>-65102818.36</v>
      </c>
      <c r="O25" s="177">
        <f t="shared" si="0"/>
        <v>0.667835563994321</v>
      </c>
      <c r="P25" s="177">
        <f t="shared" si="1"/>
        <v>3.23984710990014</v>
      </c>
      <c r="Q25" s="178"/>
      <c r="R25" s="178"/>
      <c r="S25" s="178"/>
    </row>
    <row r="26" ht="22.5" customHeight="1" spans="1:19">
      <c r="A26" s="86"/>
      <c r="B26" s="121"/>
      <c r="C26" s="122"/>
      <c r="D26" s="135"/>
      <c r="E26" s="122"/>
      <c r="F26" s="122"/>
      <c r="G26" s="122"/>
      <c r="H26" s="135"/>
      <c r="I26" s="122"/>
      <c r="J26" s="122"/>
      <c r="K26" s="122"/>
      <c r="L26" s="122"/>
      <c r="M26" s="122"/>
      <c r="N26" s="136"/>
      <c r="O26" s="136"/>
      <c r="P26" s="115" t="s">
        <v>121</v>
      </c>
      <c r="Q26" s="140"/>
      <c r="R26" s="140"/>
      <c r="S26" s="140"/>
    </row>
  </sheetData>
  <mergeCells count="28">
    <mergeCell ref="A1:S1"/>
    <mergeCell ref="O2:P2"/>
    <mergeCell ref="F3:G3"/>
    <mergeCell ref="H3:K3"/>
    <mergeCell ref="E4:G4"/>
    <mergeCell ref="H4:J4"/>
    <mergeCell ref="K4:M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4:C5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6" width="21.5092592592593" style="1"/>
    <col min="7" max="7" width="21.0833333333333" style="1"/>
    <col min="8" max="10" width="21.5092592592593" style="1"/>
    <col min="11" max="11" width="8" style="1" hidden="1"/>
  </cols>
  <sheetData>
    <row r="1" ht="36.75" customHeight="1" spans="1:11">
      <c r="A1" s="2"/>
      <c r="B1" s="85" t="s">
        <v>122</v>
      </c>
      <c r="C1" s="2"/>
      <c r="D1" s="85"/>
      <c r="E1" s="2"/>
      <c r="F1" s="85"/>
      <c r="G1" s="2"/>
      <c r="H1" s="85"/>
      <c r="I1" s="85"/>
      <c r="J1" s="85"/>
      <c r="K1" s="85"/>
    </row>
    <row r="2" ht="21" customHeight="1" spans="1:11">
      <c r="A2" s="86"/>
      <c r="B2" s="86"/>
      <c r="C2" s="86"/>
      <c r="D2" s="86"/>
      <c r="E2" s="86"/>
      <c r="F2" s="117"/>
      <c r="G2" s="86"/>
      <c r="H2" s="86"/>
      <c r="I2" s="41" t="s">
        <v>123</v>
      </c>
      <c r="J2" s="41"/>
      <c r="K2" s="123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0"/>
      <c r="H3" s="90"/>
      <c r="I3" s="106"/>
      <c r="J3" s="107" t="s">
        <v>52</v>
      </c>
      <c r="K3" s="137"/>
    </row>
    <row r="4" ht="39.75" customHeight="1" spans="1:11">
      <c r="A4" s="118"/>
      <c r="B4" s="19" t="s">
        <v>53</v>
      </c>
      <c r="C4" s="94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31.5" customHeight="1" spans="1:11">
      <c r="A5" s="119"/>
      <c r="B5" s="97" t="s">
        <v>61</v>
      </c>
      <c r="C5" s="98"/>
      <c r="D5" s="49">
        <v>420391183.11</v>
      </c>
      <c r="E5" s="49">
        <v>420391183.11</v>
      </c>
      <c r="F5" s="49">
        <v>420391183.11</v>
      </c>
      <c r="G5" s="49">
        <f>E5</f>
        <v>420391183.11</v>
      </c>
      <c r="H5" s="49">
        <v>346852148.76</v>
      </c>
      <c r="I5" s="24">
        <f t="shared" ref="I5:I23" si="0">IF(E5=0,0,G5/E5)</f>
        <v>1</v>
      </c>
      <c r="J5" s="24">
        <f t="shared" ref="J5:J23" si="1">IF(H5=0,1,IF(H5=0,0,(G5-H5)/ABS(H5)))</f>
        <v>0.21201839058199</v>
      </c>
      <c r="K5" s="125"/>
    </row>
    <row r="6" ht="31.5" customHeight="1" spans="1:11">
      <c r="A6" s="119"/>
      <c r="B6" s="97" t="s">
        <v>84</v>
      </c>
      <c r="C6" s="98"/>
      <c r="D6" s="49">
        <v>371504282.36</v>
      </c>
      <c r="E6" s="49">
        <v>371504282.36</v>
      </c>
      <c r="F6" s="49">
        <v>96589348.47</v>
      </c>
      <c r="G6" s="49">
        <f>G7+G13+G14</f>
        <v>96589348.47</v>
      </c>
      <c r="H6" s="49">
        <v>92116490</v>
      </c>
      <c r="I6" s="24">
        <f t="shared" si="0"/>
        <v>0.259995249197159</v>
      </c>
      <c r="J6" s="24">
        <f t="shared" si="1"/>
        <v>0.0485565447619639</v>
      </c>
      <c r="K6" s="125"/>
    </row>
    <row r="7" ht="31.5" customHeight="1" spans="1:11">
      <c r="A7" s="119"/>
      <c r="B7" s="97" t="s">
        <v>85</v>
      </c>
      <c r="C7" s="98"/>
      <c r="D7" s="49">
        <v>371504282.36</v>
      </c>
      <c r="E7" s="49">
        <v>371504282.36</v>
      </c>
      <c r="F7" s="49">
        <v>96589348.47</v>
      </c>
      <c r="G7" s="49">
        <f>SUM(G8:G12)</f>
        <v>96589348.47</v>
      </c>
      <c r="H7" s="49">
        <v>92116490</v>
      </c>
      <c r="I7" s="24">
        <f t="shared" si="0"/>
        <v>0.259995249197159</v>
      </c>
      <c r="J7" s="24">
        <f t="shared" si="1"/>
        <v>0.0485565447619639</v>
      </c>
      <c r="K7" s="126"/>
    </row>
    <row r="8" ht="31.5" customHeight="1" spans="1:11">
      <c r="A8" s="119"/>
      <c r="B8" s="97" t="s">
        <v>124</v>
      </c>
      <c r="C8" s="98"/>
      <c r="D8" s="49">
        <v>365264282.36</v>
      </c>
      <c r="E8" s="49">
        <v>365264282.36</v>
      </c>
      <c r="F8" s="49">
        <v>96538093.27</v>
      </c>
      <c r="G8" s="134">
        <v>96538093.27</v>
      </c>
      <c r="H8" s="49">
        <v>92095028.66</v>
      </c>
      <c r="I8" s="24">
        <f t="shared" si="0"/>
        <v>0.2642965598669</v>
      </c>
      <c r="J8" s="24">
        <f t="shared" si="1"/>
        <v>0.0482443479810737</v>
      </c>
      <c r="K8" s="125"/>
    </row>
    <row r="9" ht="31.5" customHeight="1" spans="1:11">
      <c r="A9" s="119"/>
      <c r="B9" s="97" t="s">
        <v>64</v>
      </c>
      <c r="C9" s="98"/>
      <c r="D9" s="49">
        <v>5100000</v>
      </c>
      <c r="E9" s="49">
        <v>5100000</v>
      </c>
      <c r="F9" s="49">
        <v>820.48</v>
      </c>
      <c r="G9" s="134">
        <v>820.48</v>
      </c>
      <c r="H9" s="49">
        <v>2426.21</v>
      </c>
      <c r="I9" s="24">
        <f t="shared" si="0"/>
        <v>0.000160878431372549</v>
      </c>
      <c r="J9" s="24">
        <f t="shared" si="1"/>
        <v>-0.661826470091212</v>
      </c>
      <c r="K9" s="126"/>
    </row>
    <row r="10" ht="31.5" customHeight="1" spans="1:11">
      <c r="A10" s="119"/>
      <c r="B10" s="97" t="s">
        <v>65</v>
      </c>
      <c r="C10" s="98"/>
      <c r="D10" s="49">
        <v>0</v>
      </c>
      <c r="E10" s="49">
        <v>0</v>
      </c>
      <c r="F10" s="49">
        <v>0</v>
      </c>
      <c r="G10" s="134">
        <v>0</v>
      </c>
      <c r="H10" s="49">
        <v>0</v>
      </c>
      <c r="I10" s="24">
        <f t="shared" si="0"/>
        <v>0</v>
      </c>
      <c r="J10" s="24">
        <f t="shared" si="1"/>
        <v>1</v>
      </c>
      <c r="K10" s="125"/>
    </row>
    <row r="11" ht="31.5" customHeight="1" spans="1:11">
      <c r="A11" s="119"/>
      <c r="B11" s="97" t="s">
        <v>125</v>
      </c>
      <c r="C11" s="98"/>
      <c r="D11" s="49">
        <v>0</v>
      </c>
      <c r="E11" s="49">
        <v>0</v>
      </c>
      <c r="F11" s="49">
        <v>0</v>
      </c>
      <c r="G11" s="134">
        <v>0</v>
      </c>
      <c r="H11" s="49">
        <v>0</v>
      </c>
      <c r="I11" s="24">
        <f t="shared" si="0"/>
        <v>0</v>
      </c>
      <c r="J11" s="24">
        <f t="shared" si="1"/>
        <v>1</v>
      </c>
      <c r="K11" s="128"/>
    </row>
    <row r="12" ht="31.5" customHeight="1" spans="1:11">
      <c r="A12" s="119"/>
      <c r="B12" s="97" t="s">
        <v>126</v>
      </c>
      <c r="C12" s="98"/>
      <c r="D12" s="49">
        <v>1140000</v>
      </c>
      <c r="E12" s="49">
        <v>1140000</v>
      </c>
      <c r="F12" s="49">
        <v>50434.72</v>
      </c>
      <c r="G12" s="134">
        <v>50434.72</v>
      </c>
      <c r="H12" s="49">
        <v>19035.13</v>
      </c>
      <c r="I12" s="24">
        <f t="shared" si="0"/>
        <v>0.0442409824561404</v>
      </c>
      <c r="J12" s="24">
        <f t="shared" si="1"/>
        <v>1.64956005028597</v>
      </c>
      <c r="K12" s="128"/>
    </row>
    <row r="13" ht="31.5" customHeight="1" spans="1:11">
      <c r="A13" s="119"/>
      <c r="B13" s="97" t="s">
        <v>87</v>
      </c>
      <c r="C13" s="98"/>
      <c r="D13" s="49">
        <v>0</v>
      </c>
      <c r="E13" s="49">
        <v>0</v>
      </c>
      <c r="F13" s="49">
        <v>0</v>
      </c>
      <c r="G13" s="134">
        <v>0</v>
      </c>
      <c r="H13" s="49">
        <v>0</v>
      </c>
      <c r="I13" s="24">
        <f t="shared" si="0"/>
        <v>0</v>
      </c>
      <c r="J13" s="24">
        <f t="shared" si="1"/>
        <v>1</v>
      </c>
      <c r="K13" s="128"/>
    </row>
    <row r="14" ht="31.5" customHeight="1" spans="1:11">
      <c r="A14" s="119"/>
      <c r="B14" s="97" t="s">
        <v>89</v>
      </c>
      <c r="C14" s="98"/>
      <c r="D14" s="49">
        <v>0</v>
      </c>
      <c r="E14" s="49">
        <v>0</v>
      </c>
      <c r="F14" s="49">
        <v>0</v>
      </c>
      <c r="G14" s="134">
        <v>0</v>
      </c>
      <c r="H14" s="49">
        <v>0</v>
      </c>
      <c r="I14" s="24">
        <f t="shared" si="0"/>
        <v>0</v>
      </c>
      <c r="J14" s="24">
        <f t="shared" si="1"/>
        <v>1</v>
      </c>
      <c r="K14" s="126"/>
    </row>
    <row r="15" ht="31.5" customHeight="1" spans="1:11">
      <c r="A15" s="119"/>
      <c r="B15" s="97" t="s">
        <v>91</v>
      </c>
      <c r="C15" s="98"/>
      <c r="D15" s="49">
        <v>301681632.65</v>
      </c>
      <c r="E15" s="49">
        <v>301681632.65</v>
      </c>
      <c r="F15" s="49">
        <v>84384677.83</v>
      </c>
      <c r="G15" s="49">
        <f>G16+G20+G21</f>
        <v>84384677.83</v>
      </c>
      <c r="H15" s="49">
        <v>63479362.78</v>
      </c>
      <c r="I15" s="24">
        <f t="shared" si="0"/>
        <v>0.279714336894683</v>
      </c>
      <c r="J15" s="24">
        <f t="shared" si="1"/>
        <v>0.329324588881767</v>
      </c>
      <c r="K15" s="125"/>
    </row>
    <row r="16" ht="31.5" customHeight="1" spans="1:11">
      <c r="A16" s="119"/>
      <c r="B16" s="97" t="s">
        <v>92</v>
      </c>
      <c r="C16" s="98"/>
      <c r="D16" s="49">
        <v>301681632.65</v>
      </c>
      <c r="E16" s="49">
        <v>301681632.65</v>
      </c>
      <c r="F16" s="49">
        <v>84384677.83</v>
      </c>
      <c r="G16" s="49">
        <f>G17+G18+G19</f>
        <v>84384677.83</v>
      </c>
      <c r="H16" s="49">
        <v>63479362.78</v>
      </c>
      <c r="I16" s="24">
        <f t="shared" si="0"/>
        <v>0.279714336894683</v>
      </c>
      <c r="J16" s="24">
        <f t="shared" si="1"/>
        <v>0.329324588881767</v>
      </c>
      <c r="K16" s="126"/>
    </row>
    <row r="17" ht="31.5" customHeight="1" spans="1:11">
      <c r="A17" s="119"/>
      <c r="B17" s="97" t="s">
        <v>127</v>
      </c>
      <c r="C17" s="98"/>
      <c r="D17" s="49">
        <v>289881937.9</v>
      </c>
      <c r="E17" s="49">
        <v>289881937.9</v>
      </c>
      <c r="F17" s="49">
        <v>75284496.18</v>
      </c>
      <c r="G17" s="134">
        <v>75284496.18</v>
      </c>
      <c r="H17" s="49">
        <v>55534346.73</v>
      </c>
      <c r="I17" s="24">
        <f t="shared" si="0"/>
        <v>0.259707440640785</v>
      </c>
      <c r="J17" s="24">
        <f t="shared" si="1"/>
        <v>0.355638458232387</v>
      </c>
      <c r="K17" s="125"/>
    </row>
    <row r="18" ht="31.5" customHeight="1" spans="1:11">
      <c r="A18" s="119"/>
      <c r="B18" s="97" t="s">
        <v>73</v>
      </c>
      <c r="C18" s="98"/>
      <c r="D18" s="49">
        <v>10637100</v>
      </c>
      <c r="E18" s="49">
        <v>10637100</v>
      </c>
      <c r="F18" s="49">
        <v>9076155.67</v>
      </c>
      <c r="G18" s="134">
        <v>9076155.67</v>
      </c>
      <c r="H18" s="49">
        <v>7934586.17</v>
      </c>
      <c r="I18" s="24">
        <f t="shared" si="0"/>
        <v>0.853254709460285</v>
      </c>
      <c r="J18" s="24">
        <f t="shared" si="1"/>
        <v>0.143872594681267</v>
      </c>
      <c r="K18" s="128"/>
    </row>
    <row r="19" ht="31.5" customHeight="1" spans="1:11">
      <c r="A19" s="119"/>
      <c r="B19" s="97" t="s">
        <v>74</v>
      </c>
      <c r="C19" s="98"/>
      <c r="D19" s="49">
        <v>1162594.75</v>
      </c>
      <c r="E19" s="49">
        <v>1162594.75</v>
      </c>
      <c r="F19" s="49">
        <v>24025.98</v>
      </c>
      <c r="G19" s="134">
        <v>24025.98</v>
      </c>
      <c r="H19" s="49">
        <v>10429.88</v>
      </c>
      <c r="I19" s="24">
        <f t="shared" si="0"/>
        <v>0.0206658253015507</v>
      </c>
      <c r="J19" s="24">
        <f t="shared" si="1"/>
        <v>1.30357204493244</v>
      </c>
      <c r="K19" s="128"/>
    </row>
    <row r="20" ht="31.5" customHeight="1" spans="1:11">
      <c r="A20" s="119"/>
      <c r="B20" s="97" t="s">
        <v>98</v>
      </c>
      <c r="C20" s="98"/>
      <c r="D20" s="49">
        <v>0</v>
      </c>
      <c r="E20" s="49">
        <v>0</v>
      </c>
      <c r="F20" s="49">
        <v>0</v>
      </c>
      <c r="G20" s="134">
        <v>0</v>
      </c>
      <c r="H20" s="49">
        <v>0</v>
      </c>
      <c r="I20" s="24">
        <f t="shared" si="0"/>
        <v>0</v>
      </c>
      <c r="J20" s="24">
        <f t="shared" si="1"/>
        <v>1</v>
      </c>
      <c r="K20" s="128"/>
    </row>
    <row r="21" ht="31.5" customHeight="1" spans="1:11">
      <c r="A21" s="119"/>
      <c r="B21" s="97" t="s">
        <v>100</v>
      </c>
      <c r="C21" s="98"/>
      <c r="D21" s="49">
        <v>0</v>
      </c>
      <c r="E21" s="49">
        <v>0</v>
      </c>
      <c r="F21" s="49">
        <v>0</v>
      </c>
      <c r="G21" s="134">
        <v>0</v>
      </c>
      <c r="H21" s="49">
        <v>0</v>
      </c>
      <c r="I21" s="24">
        <f t="shared" si="0"/>
        <v>0</v>
      </c>
      <c r="J21" s="24">
        <f t="shared" si="1"/>
        <v>1</v>
      </c>
      <c r="K21" s="126"/>
    </row>
    <row r="22" ht="31.5" customHeight="1" spans="1:11">
      <c r="A22" s="119"/>
      <c r="B22" s="97" t="s">
        <v>77</v>
      </c>
      <c r="C22" s="98"/>
      <c r="D22" s="49">
        <v>69822649.71</v>
      </c>
      <c r="E22" s="49">
        <v>69822649.71</v>
      </c>
      <c r="F22" s="49">
        <f>F6-F15</f>
        <v>12204670.64</v>
      </c>
      <c r="G22" s="49">
        <f>G6-G15</f>
        <v>12204670.64</v>
      </c>
      <c r="H22" s="49">
        <v>28637127.22</v>
      </c>
      <c r="I22" s="24">
        <f t="shared" si="0"/>
        <v>0.1747952948032</v>
      </c>
      <c r="J22" s="24">
        <f t="shared" si="1"/>
        <v>-0.573816516362147</v>
      </c>
      <c r="K22" s="125"/>
    </row>
    <row r="23" ht="31.5" customHeight="1" spans="1:11">
      <c r="A23" s="119"/>
      <c r="B23" s="97" t="s">
        <v>78</v>
      </c>
      <c r="C23" s="98"/>
      <c r="D23" s="49">
        <f>D5+D22</f>
        <v>490213832.82</v>
      </c>
      <c r="E23" s="49">
        <f>E5+E22</f>
        <v>490213832.82</v>
      </c>
      <c r="F23" s="49">
        <f>F5+F22</f>
        <v>432595853.75</v>
      </c>
      <c r="G23" s="49">
        <f>G5+G22</f>
        <v>432595853.75</v>
      </c>
      <c r="H23" s="49">
        <v>375489275.98</v>
      </c>
      <c r="I23" s="24">
        <f t="shared" si="0"/>
        <v>0.882463579743258</v>
      </c>
      <c r="J23" s="24">
        <f t="shared" si="1"/>
        <v>0.152085775608254</v>
      </c>
      <c r="K23" s="139"/>
    </row>
    <row r="24" ht="26.25" customHeight="1" spans="1:11">
      <c r="A24" s="86"/>
      <c r="B24" s="121"/>
      <c r="C24" s="122"/>
      <c r="D24" s="135"/>
      <c r="E24" s="122"/>
      <c r="F24" s="135"/>
      <c r="G24" s="122"/>
      <c r="H24" s="136"/>
      <c r="I24" s="136"/>
      <c r="J24" s="115" t="s">
        <v>128</v>
      </c>
      <c r="K24" s="140"/>
    </row>
  </sheetData>
  <mergeCells count="22">
    <mergeCell ref="B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selection activeCell="A1" sqref="A1"/>
    </sheetView>
  </sheetViews>
  <sheetFormatPr defaultColWidth="8" defaultRowHeight="14.4"/>
  <cols>
    <col min="1" max="1" width="2.72222222222222" style="1"/>
    <col min="2" max="2" width="16.2037037037037" style="1"/>
    <col min="3" max="3" width="19.787037037037" style="1"/>
    <col min="4" max="8" width="22.9444444444444" style="1"/>
    <col min="9" max="10" width="20.3611111111111" style="1"/>
    <col min="11" max="11" width="8" style="1" hidden="1"/>
  </cols>
  <sheetData>
    <row r="1" ht="37.5" customHeight="1" spans="1:11">
      <c r="A1" s="2"/>
      <c r="B1" s="85" t="s">
        <v>129</v>
      </c>
      <c r="C1" s="155"/>
      <c r="D1" s="85"/>
      <c r="E1" s="155"/>
      <c r="F1" s="85"/>
      <c r="G1" s="155"/>
      <c r="H1" s="85"/>
      <c r="I1" s="85"/>
      <c r="J1" s="85"/>
      <c r="K1" s="165"/>
    </row>
    <row r="2" ht="22.5" customHeight="1" spans="1:11">
      <c r="A2" s="2"/>
      <c r="B2" s="82"/>
      <c r="C2" s="82"/>
      <c r="D2" s="82"/>
      <c r="E2" s="82"/>
      <c r="F2" s="82"/>
      <c r="G2" s="82"/>
      <c r="H2" s="82"/>
      <c r="I2" s="41" t="s">
        <v>130</v>
      </c>
      <c r="J2" s="41"/>
      <c r="K2" s="166" t="s">
        <v>131</v>
      </c>
    </row>
    <row r="3" ht="22.5" customHeight="1" spans="1:11">
      <c r="A3" s="86"/>
      <c r="B3" s="7" t="s">
        <v>50</v>
      </c>
      <c r="C3" s="7" t="s">
        <v>51</v>
      </c>
      <c r="D3" s="156"/>
      <c r="E3" s="156"/>
      <c r="F3" s="157" t="s">
        <v>0</v>
      </c>
      <c r="G3" s="156"/>
      <c r="H3" s="156"/>
      <c r="I3" s="40"/>
      <c r="J3" s="40" t="s">
        <v>52</v>
      </c>
      <c r="K3" s="156"/>
    </row>
    <row r="4" ht="31.5" customHeight="1" spans="1:11">
      <c r="A4" s="158"/>
      <c r="B4" s="10" t="s">
        <v>53</v>
      </c>
      <c r="C4" s="159"/>
      <c r="D4" s="10" t="s">
        <v>54</v>
      </c>
      <c r="E4" s="9" t="s">
        <v>55</v>
      </c>
      <c r="F4" s="10" t="s">
        <v>56</v>
      </c>
      <c r="G4" s="10" t="s">
        <v>57</v>
      </c>
      <c r="H4" s="9" t="s">
        <v>58</v>
      </c>
      <c r="I4" s="9" t="s">
        <v>59</v>
      </c>
      <c r="J4" s="9" t="s">
        <v>60</v>
      </c>
      <c r="K4" s="9"/>
    </row>
    <row r="5" ht="31.5" customHeight="1" spans="1:11">
      <c r="A5" s="158"/>
      <c r="B5" s="58" t="s">
        <v>61</v>
      </c>
      <c r="C5" s="159"/>
      <c r="D5" s="160">
        <v>362248667.74</v>
      </c>
      <c r="E5" s="160">
        <v>362248667.74</v>
      </c>
      <c r="F5" s="160">
        <v>362248667.74</v>
      </c>
      <c r="G5" s="160">
        <f>E5</f>
        <v>362248667.74</v>
      </c>
      <c r="H5" s="160">
        <v>208632413.4</v>
      </c>
      <c r="I5" s="167">
        <f t="shared" ref="I5:I22" si="0">IF(E5=0,0,G5/E5)</f>
        <v>1</v>
      </c>
      <c r="J5" s="167">
        <f t="shared" ref="J5:J11" si="1">IF(H5=0,1,IF(H5=0,0,(G5-H5)/ABS(H5)))</f>
        <v>0.736300998663518</v>
      </c>
      <c r="K5" s="168"/>
    </row>
    <row r="6" ht="31.5" customHeight="1" spans="1:11">
      <c r="A6" s="158"/>
      <c r="B6" s="58" t="s">
        <v>84</v>
      </c>
      <c r="C6" s="159"/>
      <c r="D6" s="160">
        <v>811454070</v>
      </c>
      <c r="E6" s="160">
        <v>811454070</v>
      </c>
      <c r="F6" s="160">
        <v>72921045</v>
      </c>
      <c r="G6" s="160">
        <v>72921045</v>
      </c>
      <c r="H6" s="160">
        <v>158703682.43</v>
      </c>
      <c r="I6" s="167">
        <f t="shared" si="0"/>
        <v>0.0898646611015211</v>
      </c>
      <c r="J6" s="167">
        <f t="shared" si="1"/>
        <v>-0.540520775047778</v>
      </c>
      <c r="K6" s="168"/>
    </row>
    <row r="7" ht="31.5" customHeight="1" spans="1:11">
      <c r="A7" s="158"/>
      <c r="B7" s="58" t="s">
        <v>85</v>
      </c>
      <c r="C7" s="159"/>
      <c r="D7" s="160">
        <v>811454070</v>
      </c>
      <c r="E7" s="160">
        <v>811454070</v>
      </c>
      <c r="F7" s="160">
        <v>72921045</v>
      </c>
      <c r="G7" s="160">
        <v>72921045</v>
      </c>
      <c r="H7" s="160">
        <v>158703682.43</v>
      </c>
      <c r="I7" s="167">
        <f t="shared" si="0"/>
        <v>0.0898646611015211</v>
      </c>
      <c r="J7" s="167">
        <f t="shared" si="1"/>
        <v>-0.540520775047778</v>
      </c>
      <c r="K7" s="169"/>
    </row>
    <row r="8" ht="31.5" customHeight="1" spans="1:11">
      <c r="A8" s="158"/>
      <c r="B8" s="58" t="s">
        <v>124</v>
      </c>
      <c r="C8" s="159"/>
      <c r="D8" s="160">
        <v>230844020</v>
      </c>
      <c r="E8" s="160">
        <v>230844020</v>
      </c>
      <c r="F8" s="160">
        <v>8441020</v>
      </c>
      <c r="G8" s="160">
        <v>8441020</v>
      </c>
      <c r="H8" s="160">
        <v>158649160</v>
      </c>
      <c r="I8" s="167">
        <f t="shared" si="0"/>
        <v>0.0365659028117774</v>
      </c>
      <c r="J8" s="167">
        <f t="shared" si="1"/>
        <v>-0.946794423620018</v>
      </c>
      <c r="K8" s="170"/>
    </row>
    <row r="9" ht="31.5" customHeight="1" spans="1:11">
      <c r="A9" s="158"/>
      <c r="B9" s="58" t="s">
        <v>64</v>
      </c>
      <c r="C9" s="159"/>
      <c r="D9" s="160">
        <v>3500000</v>
      </c>
      <c r="E9" s="160">
        <v>3500000</v>
      </c>
      <c r="F9" s="160">
        <v>7025</v>
      </c>
      <c r="G9" s="160">
        <v>7025</v>
      </c>
      <c r="H9" s="160">
        <v>54522.43</v>
      </c>
      <c r="I9" s="167">
        <f t="shared" si="0"/>
        <v>0.00200714285714286</v>
      </c>
      <c r="J9" s="167">
        <f t="shared" si="1"/>
        <v>-0.871153945266196</v>
      </c>
      <c r="K9" s="169"/>
    </row>
    <row r="10" ht="31.5" customHeight="1" spans="1:11">
      <c r="A10" s="158"/>
      <c r="B10" s="58" t="s">
        <v>65</v>
      </c>
      <c r="C10" s="159"/>
      <c r="D10" s="160">
        <v>577110050</v>
      </c>
      <c r="E10" s="160">
        <v>577110050</v>
      </c>
      <c r="F10" s="160">
        <v>64473000</v>
      </c>
      <c r="G10" s="160">
        <v>64473000</v>
      </c>
      <c r="H10" s="160">
        <v>0</v>
      </c>
      <c r="I10" s="167">
        <f t="shared" si="0"/>
        <v>0.111716994011801</v>
      </c>
      <c r="J10" s="167">
        <f t="shared" si="1"/>
        <v>1</v>
      </c>
      <c r="K10" s="170"/>
    </row>
    <row r="11" ht="31.5" customHeight="1" spans="1:11">
      <c r="A11" s="158"/>
      <c r="B11" s="58" t="s">
        <v>125</v>
      </c>
      <c r="C11" s="159"/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67">
        <f t="shared" si="0"/>
        <v>0</v>
      </c>
      <c r="J11" s="167">
        <f t="shared" si="1"/>
        <v>1</v>
      </c>
      <c r="K11" s="171"/>
    </row>
    <row r="12" ht="31.5" customHeight="1" spans="1:11">
      <c r="A12" s="158"/>
      <c r="B12" s="58" t="s">
        <v>87</v>
      </c>
      <c r="C12" s="159"/>
      <c r="D12" s="160">
        <v>0</v>
      </c>
      <c r="E12" s="160">
        <v>0</v>
      </c>
      <c r="F12" s="160">
        <v>0</v>
      </c>
      <c r="G12" s="160">
        <v>0</v>
      </c>
      <c r="H12" s="161" t="s">
        <v>120</v>
      </c>
      <c r="I12" s="167">
        <f t="shared" si="0"/>
        <v>0</v>
      </c>
      <c r="J12" s="172" t="s">
        <v>120</v>
      </c>
      <c r="K12" s="171"/>
    </row>
    <row r="13" ht="31.5" customHeight="1" spans="1:11">
      <c r="A13" s="158"/>
      <c r="B13" s="58" t="s">
        <v>89</v>
      </c>
      <c r="C13" s="159"/>
      <c r="D13" s="160">
        <v>0</v>
      </c>
      <c r="E13" s="160">
        <v>0</v>
      </c>
      <c r="F13" s="160">
        <v>0</v>
      </c>
      <c r="G13" s="160">
        <v>0</v>
      </c>
      <c r="H13" s="161" t="s">
        <v>120</v>
      </c>
      <c r="I13" s="167">
        <f t="shared" si="0"/>
        <v>0</v>
      </c>
      <c r="J13" s="172" t="s">
        <v>120</v>
      </c>
      <c r="K13" s="169"/>
    </row>
    <row r="14" ht="31.5" customHeight="1" spans="1:11">
      <c r="A14" s="158"/>
      <c r="B14" s="58" t="s">
        <v>91</v>
      </c>
      <c r="C14" s="159"/>
      <c r="D14" s="160">
        <v>740422781.26</v>
      </c>
      <c r="E14" s="160">
        <v>740422781.26</v>
      </c>
      <c r="F14" s="160">
        <v>179960482.76</v>
      </c>
      <c r="G14" s="160">
        <v>179960482.76</v>
      </c>
      <c r="H14" s="160">
        <v>129549344.69</v>
      </c>
      <c r="I14" s="167">
        <f t="shared" si="0"/>
        <v>0.243050980216675</v>
      </c>
      <c r="J14" s="167">
        <f>IF(H14=0,1,IF(H14=0,0,(G14-H14)/ABS(H14)))</f>
        <v>0.389126924498378</v>
      </c>
      <c r="K14" s="170"/>
    </row>
    <row r="15" ht="31.5" customHeight="1" spans="1:11">
      <c r="A15" s="158"/>
      <c r="B15" s="58" t="s">
        <v>92</v>
      </c>
      <c r="C15" s="159"/>
      <c r="D15" s="160">
        <v>740422781.26</v>
      </c>
      <c r="E15" s="160">
        <v>740422781.26</v>
      </c>
      <c r="F15" s="160">
        <v>179960482.76</v>
      </c>
      <c r="G15" s="160">
        <v>179960482.76</v>
      </c>
      <c r="H15" s="160">
        <v>129549344.69</v>
      </c>
      <c r="I15" s="167">
        <f t="shared" si="0"/>
        <v>0.243050980216675</v>
      </c>
      <c r="J15" s="167">
        <f>IF(H15=0,1,IF(H15=0,0,(G15-H15)/ABS(H15)))</f>
        <v>0.389126924498378</v>
      </c>
      <c r="K15" s="169"/>
    </row>
    <row r="16" ht="31.5" customHeight="1" spans="1:11">
      <c r="A16" s="158"/>
      <c r="B16" s="58" t="s">
        <v>127</v>
      </c>
      <c r="C16" s="159"/>
      <c r="D16" s="160">
        <v>686908940.26</v>
      </c>
      <c r="E16" s="160">
        <v>686908940.26</v>
      </c>
      <c r="F16" s="160">
        <v>179960482.76</v>
      </c>
      <c r="G16" s="160">
        <v>179960482.76</v>
      </c>
      <c r="H16" s="160">
        <v>122673832.69</v>
      </c>
      <c r="I16" s="167">
        <f t="shared" si="0"/>
        <v>0.261985937600235</v>
      </c>
      <c r="J16" s="167">
        <f>IF(H16=0,1,IF(H16=0,0,(G16-H16)/ABS(H16)))</f>
        <v>0.466983453714737</v>
      </c>
      <c r="K16" s="170"/>
    </row>
    <row r="17" ht="31.5" customHeight="1" spans="1:11">
      <c r="A17" s="158"/>
      <c r="B17" s="58" t="s">
        <v>132</v>
      </c>
      <c r="C17" s="159"/>
      <c r="D17" s="160">
        <v>53513841</v>
      </c>
      <c r="E17" s="160">
        <v>53513841</v>
      </c>
      <c r="F17" s="160">
        <v>0</v>
      </c>
      <c r="G17" s="160">
        <v>0</v>
      </c>
      <c r="H17" s="160">
        <v>6875512</v>
      </c>
      <c r="I17" s="167">
        <f t="shared" si="0"/>
        <v>0</v>
      </c>
      <c r="J17" s="167">
        <f>IF(H17=0,1,IF(H17=0,0,(G17-H17)/ABS(H17)))</f>
        <v>-1</v>
      </c>
      <c r="K17" s="171"/>
    </row>
    <row r="18" ht="31.5" customHeight="1" spans="1:11">
      <c r="A18" s="158"/>
      <c r="B18" s="58" t="s">
        <v>133</v>
      </c>
      <c r="C18" s="159"/>
      <c r="D18" s="160">
        <v>0</v>
      </c>
      <c r="E18" s="160">
        <v>0</v>
      </c>
      <c r="F18" s="160">
        <v>0</v>
      </c>
      <c r="G18" s="160">
        <v>0</v>
      </c>
      <c r="H18" s="160">
        <v>0</v>
      </c>
      <c r="I18" s="167">
        <f t="shared" si="0"/>
        <v>0</v>
      </c>
      <c r="J18" s="167">
        <f>IF(H18=0,1,IF(H18=0,0,(G18-H18)/ABS(H18)))</f>
        <v>1</v>
      </c>
      <c r="K18" s="171"/>
    </row>
    <row r="19" ht="31.5" customHeight="1" spans="1:11">
      <c r="A19" s="158"/>
      <c r="B19" s="58" t="s">
        <v>98</v>
      </c>
      <c r="C19" s="159"/>
      <c r="D19" s="160">
        <v>0</v>
      </c>
      <c r="E19" s="160">
        <v>0</v>
      </c>
      <c r="F19" s="160">
        <v>0</v>
      </c>
      <c r="G19" s="160">
        <v>0</v>
      </c>
      <c r="H19" s="161" t="s">
        <v>120</v>
      </c>
      <c r="I19" s="167">
        <f t="shared" si="0"/>
        <v>0</v>
      </c>
      <c r="J19" s="172" t="s">
        <v>120</v>
      </c>
      <c r="K19" s="171"/>
    </row>
    <row r="20" ht="31.5" customHeight="1" spans="1:11">
      <c r="A20" s="158"/>
      <c r="B20" s="58" t="s">
        <v>100</v>
      </c>
      <c r="C20" s="159"/>
      <c r="D20" s="160">
        <v>0</v>
      </c>
      <c r="E20" s="160">
        <v>0</v>
      </c>
      <c r="F20" s="160">
        <v>0</v>
      </c>
      <c r="G20" s="160">
        <v>0</v>
      </c>
      <c r="H20" s="161" t="s">
        <v>120</v>
      </c>
      <c r="I20" s="167">
        <f t="shared" si="0"/>
        <v>0</v>
      </c>
      <c r="J20" s="172" t="s">
        <v>120</v>
      </c>
      <c r="K20" s="169"/>
    </row>
    <row r="21" ht="31.5" customHeight="1" spans="1:11">
      <c r="A21" s="158"/>
      <c r="B21" s="58" t="s">
        <v>77</v>
      </c>
      <c r="C21" s="159"/>
      <c r="D21" s="160">
        <f>D6-D14</f>
        <v>71031288.74</v>
      </c>
      <c r="E21" s="160">
        <f>E6-E14</f>
        <v>71031288.74</v>
      </c>
      <c r="F21" s="160">
        <f>F6-F14</f>
        <v>-107039437.76</v>
      </c>
      <c r="G21" s="160">
        <f>G6-G14</f>
        <v>-107039437.76</v>
      </c>
      <c r="H21" s="160">
        <f>H6-H14</f>
        <v>29154337.74</v>
      </c>
      <c r="I21" s="167">
        <f t="shared" si="0"/>
        <v>-1.50693362965443</v>
      </c>
      <c r="J21" s="167">
        <f>IF(H21=0,1,IF(H21=0,0,(G21-H21)/ABS(H21)))</f>
        <v>-4.67147553529027</v>
      </c>
      <c r="K21" s="170"/>
    </row>
    <row r="22" ht="27" customHeight="1" spans="1:11">
      <c r="A22" s="158"/>
      <c r="B22" s="58" t="s">
        <v>78</v>
      </c>
      <c r="C22" s="159"/>
      <c r="D22" s="160">
        <f>D5+D21</f>
        <v>433279956.48</v>
      </c>
      <c r="E22" s="160">
        <f>E5+E21</f>
        <v>433279956.48</v>
      </c>
      <c r="F22" s="160">
        <f>F5+F21</f>
        <v>255209229.98</v>
      </c>
      <c r="G22" s="160">
        <f>G5+G21</f>
        <v>255209229.98</v>
      </c>
      <c r="H22" s="160">
        <f>H5+H21</f>
        <v>237786751.14</v>
      </c>
      <c r="I22" s="167">
        <f t="shared" si="0"/>
        <v>0.589016930423783</v>
      </c>
      <c r="J22" s="167">
        <f>IF(H22=0,1,IF(H22=0,0,(G22-H22)/ABS(H22)))</f>
        <v>0.0732693422004084</v>
      </c>
      <c r="K22" s="170"/>
    </row>
    <row r="23" ht="26.25" customHeight="1" spans="1:11">
      <c r="A23" s="39"/>
      <c r="B23" s="162"/>
      <c r="C23" s="163"/>
      <c r="D23" s="163"/>
      <c r="E23" s="163"/>
      <c r="F23" s="163"/>
      <c r="G23" s="163"/>
      <c r="H23" s="164"/>
      <c r="I23" s="164"/>
      <c r="J23" s="173" t="s">
        <v>134</v>
      </c>
      <c r="K23" s="174"/>
    </row>
  </sheetData>
  <mergeCells count="21">
    <mergeCell ref="B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预算执行封面</vt:lpstr>
      <vt:lpstr>编制单位封面</vt:lpstr>
      <vt:lpstr>编报说明</vt:lpstr>
      <vt:lpstr>总表</vt:lpstr>
      <vt:lpstr>企业职工基本养老保险</vt:lpstr>
      <vt:lpstr>城乡居民养老保险</vt:lpstr>
      <vt:lpstr>机关事业养老</vt:lpstr>
      <vt:lpstr>城镇职工医疗</vt:lpstr>
      <vt:lpstr>城乡居民医疗(合计)</vt:lpstr>
      <vt:lpstr>城镇居民医疗</vt:lpstr>
      <vt:lpstr>新农合</vt:lpstr>
      <vt:lpstr>合并实施的城乡居民医疗</vt:lpstr>
      <vt:lpstr>工伤保险</vt:lpstr>
      <vt:lpstr>失业保险</vt:lpstr>
      <vt:lpstr>生育保险</vt:lpstr>
      <vt:lpstr>基本养老基础资料表</vt:lpstr>
      <vt:lpstr>医疗保险基础资料表</vt:lpstr>
      <vt:lpstr>失业工伤生育基础资料表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Young璇律</cp:lastModifiedBy>
  <dcterms:created xsi:type="dcterms:W3CDTF">2019-12-12T16:20:00Z</dcterms:created>
  <dcterms:modified xsi:type="dcterms:W3CDTF">2019-12-27T10:56:16Z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