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95"/>
  </bookViews>
  <sheets>
    <sheet name="预算执行封面" sheetId="1" r:id="rId1"/>
    <sheet name="编制单位封面" sheetId="2" r:id="rId2"/>
    <sheet name="编报说明" sheetId="3" r:id="rId3"/>
    <sheet name="总表" sheetId="4" r:id="rId4"/>
    <sheet name="企业职工基本养老保险基金收支预" sheetId="5" r:id="rId5"/>
    <sheet name="城乡居民养老保险基金收支预算执" sheetId="6" r:id="rId6"/>
    <sheet name="机关事业单位基本养老保险基金预" sheetId="7" r:id="rId7"/>
    <sheet name="职工基本医疗保险基金收支预算执" sheetId="8" r:id="rId8"/>
    <sheet name="城乡居民基本医疗保险基金预算执" sheetId="9" r:id="rId9"/>
    <sheet name="工伤保险基金预算执行" sheetId="10" r:id="rId10"/>
    <sheet name="失业保险基金预算执行" sheetId="11" r:id="rId11"/>
    <sheet name="基本养老基础资料表" sheetId="12" r:id="rId12"/>
    <sheet name="医疗保险基础资料表" sheetId="13" r:id="rId13"/>
    <sheet name="失业工伤保险基础资料表" sheetId="14" r:id="rId14"/>
  </sheets>
  <definedNames>
    <definedName name="_xlnm.Print_Titles" localSheetId="6">预算执行封面!A1:A1</definedName>
    <definedName name="_xlnm.Print_Titles" localSheetId="11">预算执行封面!A1:A1</definedName>
    <definedName name="_xlnm.Print_Titles" localSheetId="12">预算执行封面!A1:A1</definedName>
  </definedNames>
  <calcPr calcId="144525"/>
</workbook>
</file>

<file path=xl/sharedStrings.xml><?xml version="1.0" encoding="utf-8"?>
<sst xmlns="http://schemas.openxmlformats.org/spreadsheetml/2006/main" count="652" uniqueCount="251">
  <si>
    <t>2022年1季度</t>
  </si>
  <si>
    <t>社会保险基金预算执行情况</t>
  </si>
  <si>
    <t>财政厅（局）:</t>
  </si>
  <si>
    <t xml:space="preserve"> 报送日期 :</t>
  </si>
  <si>
    <t>年</t>
  </si>
  <si>
    <t>月</t>
  </si>
  <si>
    <t>日</t>
  </si>
  <si>
    <t>人力资源社会保障厅（局）:</t>
  </si>
  <si>
    <t>医疗保障局：</t>
  </si>
  <si>
    <t>税务局：</t>
  </si>
  <si>
    <t>财政厅（局）负责人（章）:</t>
  </si>
  <si>
    <t>财务负责人（章）:</t>
  </si>
  <si>
    <t>经办人（章）:</t>
  </si>
  <si>
    <t>人力资源社会保障厅（局）负责人（章）:</t>
  </si>
  <si>
    <t>医疗保障局负责人（章）:</t>
  </si>
  <si>
    <t>税务局负责人（章）：</t>
  </si>
  <si>
    <t>社保费部门负责人（章）:</t>
  </si>
  <si>
    <t>填报单位名称（章）：</t>
  </si>
  <si>
    <t>单位负责人 （章）：</t>
  </si>
  <si>
    <t>财务负责人 （章）：</t>
  </si>
  <si>
    <t>经  办  人 （章）：</t>
  </si>
  <si>
    <t>联   系   电  话：</t>
  </si>
  <si>
    <t>报   出   日  期：</t>
  </si>
  <si>
    <t>社会保险基金预算执行报表编报说明</t>
  </si>
  <si>
    <t>一、数据口径（列）说明：</t>
  </si>
  <si>
    <t>1.各项收入、支出数按当年社保基金预算任务取数，期初余额按上年社保基金决算任务取数；</t>
  </si>
  <si>
    <t>2."预算调整数"由于当前尚未布置预算调整任务，暂取预算数；待填报预算调整任务后，自动取调整后预算数。</t>
  </si>
  <si>
    <t>3."当期执行数"从"累计执行数"计算取出；</t>
  </si>
  <si>
    <t>4."累计执行数"按累计执行情况填列；</t>
  </si>
  <si>
    <t>5."上年同期累计执行数"按上年同季度累计执行数取数；</t>
  </si>
  <si>
    <t>6."预算执行进度（%）"=累计执行数／预算数 或 =累计执行数／预算调整数。如预算未调整，除预算数；反之除预算调整数。</t>
  </si>
  <si>
    <t>7."比上年同期增长（%）"=累计执行数／上年同期累计执行数-1</t>
  </si>
  <si>
    <t>二、项目口径（行）说明：</t>
  </si>
  <si>
    <t>1.预算总表</t>
  </si>
  <si>
    <t xml:space="preserve">    各项数据由各分项报表汇总形成。其中，总表当期收入（当期支出）分险种按预算编报统筹级次取数（该级次该险种预算数的上解、下拨数如一致，则总表取该险种小计数，否则取合计数）汇总生成。</t>
  </si>
  <si>
    <t>2.分项预算表</t>
  </si>
  <si>
    <t xml:space="preserve">     填报项目与当年社保基金预算编报口径一致。</t>
  </si>
  <si>
    <t xml:space="preserve">3.社预附表  </t>
  </si>
  <si>
    <t xml:space="preserve">     附表中涉及参保人数和缴费人数，填报口径为平均数，已在项目上做相应的标注。</t>
  </si>
  <si>
    <t>4.社预审表</t>
  </si>
  <si>
    <t xml:space="preserve">     新增7张关于分险种的审核表，对于审核未通过的项目，必须填写分析和说明。</t>
  </si>
  <si>
    <t>三、注意事项：</t>
  </si>
  <si>
    <t>1.为优化填报流程，本年度实行填报“累计执行数”，计算“当期执行数”，请注意。</t>
  </si>
  <si>
    <t>2.预算执行报表涉及大量跨表计算内容，操作中请善用“本表计算”、“全表计算”功能进行跨表取数。报送前，请确认本单位与下属所有单位数据汇总完毕，且之后全部进行过全表计算，避免操作不当造成数据误差。</t>
  </si>
  <si>
    <t>3.仅合理性审核公式允许强审，但需进行数据说明；对于逻辑性审核公式不允许强审，请对数据进行校正。</t>
  </si>
  <si>
    <t>社会保险基金预算执行情况总表</t>
  </si>
  <si>
    <t>社预执行01表</t>
  </si>
  <si>
    <t>填报单位:</t>
  </si>
  <si>
    <t>江苏省徐州市沛县</t>
  </si>
  <si>
    <t>单位：元</t>
  </si>
  <si>
    <t>项         目</t>
  </si>
  <si>
    <t>2022年预算数</t>
  </si>
  <si>
    <t>2022年调整后预算数</t>
  </si>
  <si>
    <t>当期执行数</t>
  </si>
  <si>
    <t>累计执行数</t>
  </si>
  <si>
    <t>上年同期累计执行数</t>
  </si>
  <si>
    <t>预算执行进度(%)</t>
  </si>
  <si>
    <t>比上年同期增长(%)</t>
  </si>
  <si>
    <t>一、期初余额</t>
  </si>
  <si>
    <t>二、当期收入</t>
  </si>
  <si>
    <t xml:space="preserve">      1.社会保险费收入</t>
  </si>
  <si>
    <t xml:space="preserve">      2.财政补贴收入</t>
  </si>
  <si>
    <t xml:space="preserve">      3.利息收入</t>
  </si>
  <si>
    <t xml:space="preserve">      4.委托投资收益</t>
  </si>
  <si>
    <t xml:space="preserve">      5.其他收入</t>
  </si>
  <si>
    <t xml:space="preserve">      6.转移收入</t>
  </si>
  <si>
    <t xml:space="preserve">      7、中央调剂资金收入（省级专用）</t>
  </si>
  <si>
    <t xml:space="preserve">      8、中央调剂基金收入（中央专用）</t>
  </si>
  <si>
    <t>三、当期支出</t>
  </si>
  <si>
    <t xml:space="preserve">      1.社会保险待遇支出</t>
  </si>
  <si>
    <t xml:space="preserve">      2.其他支出</t>
  </si>
  <si>
    <t xml:space="preserve">      3.转移支出</t>
  </si>
  <si>
    <t xml:space="preserve">      4、中央调剂基金支出（中央专用）</t>
  </si>
  <si>
    <t xml:space="preserve">      5、中央调剂资金支出（省级专用）</t>
  </si>
  <si>
    <t>四、当期收支结余</t>
  </si>
  <si>
    <t>五、期末滚存结余</t>
  </si>
  <si>
    <t>第 1 页</t>
  </si>
  <si>
    <t>企业职工基本养老保险基金预算执行情况表</t>
  </si>
  <si>
    <t>社预执行02表</t>
  </si>
  <si>
    <t>单位:</t>
  </si>
  <si>
    <t>元</t>
  </si>
  <si>
    <t>二、收入合计</t>
  </si>
  <si>
    <t xml:space="preserve">  （一）收入小计</t>
  </si>
  <si>
    <t xml:space="preserve">      1.基本养老保险费收入</t>
  </si>
  <si>
    <t xml:space="preserve">  （二）上级补助收入</t>
  </si>
  <si>
    <t xml:space="preserve">        其中：中央调剂资金收入
             （省级专用）</t>
  </si>
  <si>
    <t xml:space="preserve">  （三）下级上解收入</t>
  </si>
  <si>
    <t xml:space="preserve">        其中：中央调剂基金收入
             （中央专用）</t>
  </si>
  <si>
    <t>三、支出合计</t>
  </si>
  <si>
    <t xml:space="preserve">  （一）支出小计</t>
  </si>
  <si>
    <t xml:space="preserve">      1.基本养老金支出</t>
  </si>
  <si>
    <t xml:space="preserve">      2.医疗补助金支出</t>
  </si>
  <si>
    <t xml:space="preserve">      3.丧葬补助金和抚恤金支出</t>
  </si>
  <si>
    <t xml:space="preserve">      4.其他支出</t>
  </si>
  <si>
    <t xml:space="preserve">      5.转移支出</t>
  </si>
  <si>
    <t xml:space="preserve">  （二）补助下级支出</t>
  </si>
  <si>
    <t xml:space="preserve">        其中：中央调剂基金支出
             （中央专用）</t>
  </si>
  <si>
    <t xml:space="preserve">  （三）上解上级支出</t>
  </si>
  <si>
    <t xml:space="preserve">        其中：中央调剂资金支出
             （省级专用）</t>
  </si>
  <si>
    <t>第 2 页</t>
  </si>
  <si>
    <t>城乡居民基本养老保险基金预算执行情况表</t>
  </si>
  <si>
    <t>社预执行03表</t>
  </si>
  <si>
    <t xml:space="preserve">      1.个人缴费收入</t>
  </si>
  <si>
    <t xml:space="preserve">      2.集体补助收入</t>
  </si>
  <si>
    <t xml:space="preserve">      3.财政补贴收入</t>
  </si>
  <si>
    <t xml:space="preserve">      4.利息收入</t>
  </si>
  <si>
    <t xml:space="preserve">      5.委托投资收益</t>
  </si>
  <si>
    <t xml:space="preserve">      6.其他收入</t>
  </si>
  <si>
    <t xml:space="preserve">      7.转移收入</t>
  </si>
  <si>
    <t xml:space="preserve">      1.基础养老金支出</t>
  </si>
  <si>
    <t xml:space="preserve">      2.个人账户养老金支出</t>
  </si>
  <si>
    <t xml:space="preserve">      3.丧葬补助金支出</t>
  </si>
  <si>
    <t>第 3 页</t>
  </si>
  <si>
    <t>机关事业单位基本养老保险基金预算执行情况表</t>
  </si>
  <si>
    <t>社预执行04表</t>
  </si>
  <si>
    <t>第 4 页</t>
  </si>
  <si>
    <t>职工基本医疗保险（含生育保险）基金预算执行情况表</t>
  </si>
  <si>
    <t>社预执行05表</t>
  </si>
  <si>
    <t xml:space="preserve">      1.基本医疗保险费收入</t>
  </si>
  <si>
    <t xml:space="preserve">      4.其他收入</t>
  </si>
  <si>
    <t xml:space="preserve">      5.转移收入</t>
  </si>
  <si>
    <t xml:space="preserve">      1.基本医疗保险待遇支出</t>
  </si>
  <si>
    <t>第 5 页</t>
  </si>
  <si>
    <t>城乡居民基本医疗保险基金预算执行情况表</t>
  </si>
  <si>
    <t>社预执行06表</t>
  </si>
  <si>
    <t xml:space="preserve">      1.缴费收入</t>
  </si>
  <si>
    <t xml:space="preserve">      2.大病保险支出</t>
  </si>
  <si>
    <t xml:space="preserve">      3.其他支出</t>
  </si>
  <si>
    <t>第 6页</t>
  </si>
  <si>
    <t>工伤保险基金预算执行情况表</t>
  </si>
  <si>
    <t>社预执行07表</t>
  </si>
  <si>
    <t xml:space="preserve">      1.工伤保险费收入</t>
  </si>
  <si>
    <t xml:space="preserve">      1.工伤保险待遇支出</t>
  </si>
  <si>
    <t xml:space="preserve">      2.劳动能力鉴定支出</t>
  </si>
  <si>
    <t xml:space="preserve">      3.工伤预防费用支出</t>
  </si>
  <si>
    <t>第 7 页</t>
  </si>
  <si>
    <t>失业保险基金预算执行情况表</t>
  </si>
  <si>
    <t>社预执行08表</t>
  </si>
  <si>
    <t>单位:元</t>
  </si>
  <si>
    <t xml:space="preserve">      1.失业保险费收入</t>
  </si>
  <si>
    <t xml:space="preserve">      1.失业保险金支出</t>
  </si>
  <si>
    <t xml:space="preserve">      2.基本医疗保险费支出</t>
  </si>
  <si>
    <t xml:space="preserve">      4.职业培训和职业介绍补贴支出</t>
  </si>
  <si>
    <t xml:space="preserve">      5.稳岗返还补贴支出</t>
  </si>
  <si>
    <t xml:space="preserve">      6.技能提升补贴支出</t>
  </si>
  <si>
    <t xml:space="preserve">      7.其他费用支出</t>
  </si>
  <si>
    <t xml:space="preserve">      8.其他支出</t>
  </si>
  <si>
    <t xml:space="preserve">      9.转移支出</t>
  </si>
  <si>
    <t>第 8 页</t>
  </si>
  <si>
    <t>基本养老保险基金预算执行情况基础资料表</t>
  </si>
  <si>
    <t>填报单位：</t>
  </si>
  <si>
    <t>社预执行附01表</t>
  </si>
  <si>
    <t>项      目</t>
  </si>
  <si>
    <t>单位</t>
  </si>
  <si>
    <t>累计完成数</t>
  </si>
  <si>
    <t>上年同期累计完成数</t>
  </si>
  <si>
    <t>累计完成数
占预算数（%）</t>
  </si>
  <si>
    <t>比上年同期
增长（%）</t>
  </si>
  <si>
    <t>一、企业职工基本养老保险</t>
  </si>
  <si>
    <t>×</t>
  </si>
  <si>
    <t>（一）参保人数（平均数）</t>
  </si>
  <si>
    <t>人</t>
  </si>
  <si>
    <t>　  1、在职职工（平均数）</t>
  </si>
  <si>
    <t xml:space="preserve">       其中：个人身份参保</t>
  </si>
  <si>
    <t>　　2、离休人员（平均数）</t>
  </si>
  <si>
    <t>　  3、退休退职人员（平均数）</t>
  </si>
  <si>
    <t>　　  （1）当年新增退休退职人员</t>
  </si>
  <si>
    <t xml:space="preserve">      （2）当年死亡退休退职人员</t>
  </si>
  <si>
    <t>（二）缴费人数（平均数）</t>
  </si>
  <si>
    <t xml:space="preserve">      其中：个人身份缴费</t>
  </si>
  <si>
    <t>（三）缴费基数总额</t>
  </si>
  <si>
    <t xml:space="preserve">      其中：个人身份缴费基数总额</t>
  </si>
  <si>
    <t>（四）缴费率</t>
  </si>
  <si>
    <t>%</t>
  </si>
  <si>
    <t>（五）人均缴费工资基数</t>
  </si>
  <si>
    <t>元/年</t>
  </si>
  <si>
    <t xml:space="preserve"> (六)保险费缴纳情况</t>
  </si>
  <si>
    <t xml:space="preserve">    1.缴纳当年基本养老保险费</t>
  </si>
  <si>
    <t xml:space="preserve">    2.欠费情况</t>
  </si>
  <si>
    <t xml:space="preserve">      （1）上年末累计欠费</t>
  </si>
  <si>
    <t xml:space="preserve">      （2）补缴以前年度欠费</t>
  </si>
  <si>
    <t xml:space="preserve">      （3）本年新增欠费</t>
  </si>
  <si>
    <t xml:space="preserve">      （4）季末累计欠费</t>
  </si>
  <si>
    <t xml:space="preserve">     3.本年预缴以后年度基本养老保险费</t>
  </si>
  <si>
    <t xml:space="preserve">     4.一次性补缴以前年度基本养老保险费</t>
  </si>
  <si>
    <t>二、城乡居民社会养老保险</t>
  </si>
  <si>
    <t>（一）16－59周岁参保缴费人数</t>
  </si>
  <si>
    <t>（二）养老金领取人员（平均数）</t>
  </si>
  <si>
    <t>三、机关事业单位基本养老保险</t>
  </si>
  <si>
    <t xml:space="preserve"> (一)参保人数（平均数）</t>
  </si>
  <si>
    <t>　  1.在职职工（平均数）</t>
  </si>
  <si>
    <t>　　2.退休、退职人员（平均数）</t>
  </si>
  <si>
    <t xml:space="preserve"> (二)缴费人数（平均数）</t>
  </si>
  <si>
    <t xml:space="preserve"> (三)缴费基数总额</t>
  </si>
  <si>
    <t>　　1.单位</t>
  </si>
  <si>
    <t>　　2.个人</t>
  </si>
  <si>
    <t xml:space="preserve"> (四)缴费率</t>
  </si>
  <si>
    <t xml:space="preserve"> (五)人均缴费工资基数</t>
  </si>
  <si>
    <t>四、统筹地区职工平均工资</t>
  </si>
  <si>
    <t>第 9 页</t>
  </si>
  <si>
    <t>基本医疗保险基金预算执行情况基础资料表</t>
  </si>
  <si>
    <t>社预执行附02表</t>
  </si>
  <si>
    <t>项               目</t>
  </si>
  <si>
    <t>一、职工基本医疗保险</t>
  </si>
  <si>
    <t xml:space="preserve">   (一)参保人数（平均数）</t>
  </si>
  <si>
    <t xml:space="preserve">       1.在职职工（平均数）</t>
  </si>
  <si>
    <t xml:space="preserve">       2.退休人员（平均数）</t>
  </si>
  <si>
    <t xml:space="preserve">   (二)缴费人数（平均数）</t>
  </si>
  <si>
    <t xml:space="preserve">   (三)缴费基数总额</t>
  </si>
  <si>
    <t xml:space="preserve">       1.单位</t>
  </si>
  <si>
    <t xml:space="preserve">       2.个人</t>
  </si>
  <si>
    <t xml:space="preserve">   (四)缴费费率</t>
  </si>
  <si>
    <t xml:space="preserve">   (五)人均缴费工资基数</t>
  </si>
  <si>
    <t xml:space="preserve">   (六)保险费缴纳情况</t>
  </si>
  <si>
    <t xml:space="preserve">      1.缴纳当年基本医疗保险费
</t>
  </si>
  <si>
    <t xml:space="preserve">      2.欠费情况
</t>
  </si>
  <si>
    <t xml:space="preserve">        (1)上年末累计欠费</t>
  </si>
  <si>
    <t xml:space="preserve">        (2)本年补缴以前年度欠费</t>
  </si>
  <si>
    <t xml:space="preserve">        (3)本年新增欠费</t>
  </si>
  <si>
    <t xml:space="preserve">        (4)季末累计欠费</t>
  </si>
  <si>
    <t xml:space="preserve">     3.本年预缴以后年度基本医疗保险费</t>
  </si>
  <si>
    <t xml:space="preserve">     4.一次性补缴以前年度基本医疗保险费</t>
  </si>
  <si>
    <t>二、城乡居民基本医疗保险</t>
  </si>
  <si>
    <t xml:space="preserve">   (一)参保缴费期末人数</t>
  </si>
  <si>
    <t xml:space="preserve">   (二)缴费标准</t>
  </si>
  <si>
    <t>元/年.人</t>
  </si>
  <si>
    <t xml:space="preserve">       其中：个人缴费标准</t>
  </si>
  <si>
    <t xml:space="preserve">             财政补助标准</t>
  </si>
  <si>
    <t xml:space="preserve">   (三)大病保险情况</t>
  </si>
  <si>
    <t xml:space="preserve">       1.覆盖人数</t>
  </si>
  <si>
    <t xml:space="preserve">       2.人均筹资标准</t>
  </si>
  <si>
    <t>元/年·人</t>
  </si>
  <si>
    <t>第 10 页</t>
  </si>
  <si>
    <t>失业保险、工伤保险基金预算执行情况基础资料表</t>
  </si>
  <si>
    <t>社预执行附03表</t>
  </si>
  <si>
    <t>项目</t>
  </si>
  <si>
    <t>比上年同期
增长 (%）</t>
  </si>
  <si>
    <t>一、失业保险</t>
  </si>
  <si>
    <t xml:space="preserve">   (二)实际缴费人数（平均数）</t>
  </si>
  <si>
    <t xml:space="preserve">  （四）缴费率</t>
  </si>
  <si>
    <t xml:space="preserve">  （五）人均缴费工资基数</t>
  </si>
  <si>
    <t xml:space="preserve">   (六)全年领取失业保险金人月数</t>
  </si>
  <si>
    <t>人月</t>
  </si>
  <si>
    <t xml:space="preserve">   (七)代缴医疗保险人月数</t>
  </si>
  <si>
    <t xml:space="preserve">   (八)享受稳定岗位补贴企业参加失业保险人数</t>
  </si>
  <si>
    <t xml:space="preserve">   (九)享受技能提升补贴人数</t>
  </si>
  <si>
    <t>二、工伤保险</t>
  </si>
  <si>
    <t xml:space="preserve">   (六)缴纳当年工伤保险费</t>
  </si>
  <si>
    <t xml:space="preserve">       其中：按缴费基数缴纳的工伤保险费</t>
  </si>
  <si>
    <t xml:space="preserve">   (七)累计享受工伤保险待遇人数</t>
  </si>
  <si>
    <t>第 11 页</t>
  </si>
</sst>
</file>

<file path=xl/styles.xml><?xml version="1.0" encoding="utf-8"?>
<styleSheet xmlns="http://schemas.openxmlformats.org/spreadsheetml/2006/main">
  <numFmts count="11">
    <numFmt numFmtId="42" formatCode="_ &quot;￥&quot;* #,##0_ ;_ &quot;￥&quot;* \-#,##0_ ;_ &quot;￥&quot;* &quot;-&quot;_ ;_ @_ "/>
    <numFmt numFmtId="176" formatCode="#,##0_ ;\-#,##0;;"/>
    <numFmt numFmtId="44" formatCode="_ &quot;￥&quot;* #,##0.00_ ;_ &quot;￥&quot;* \-#,##0.00_ ;_ &quot;￥&quot;* &quot;-&quot;??_ ;_ @_ "/>
    <numFmt numFmtId="177" formatCode="0.00%;\-0.00%;;"/>
    <numFmt numFmtId="43" formatCode="_ * #,##0.00_ ;_ * \-#,##0.00_ ;_ * &quot;-&quot;??_ ;_ @_ "/>
    <numFmt numFmtId="41" formatCode="_ * #,##0_ ;_ * \-#,##0_ ;_ * &quot;-&quot;_ ;_ @_ "/>
    <numFmt numFmtId="178" formatCode="#,##0.00_ ;\-#,##0.00;;"/>
    <numFmt numFmtId="179" formatCode="#,##0.00_ ;\-#,##0.00"/>
    <numFmt numFmtId="180" formatCode="0%;\-0%;;"/>
    <numFmt numFmtId="181" formatCode="0.00%;\-0.00%"/>
    <numFmt numFmtId="182" formatCode="#,##0.0000_ ;\-#,##0.0000;;"/>
  </numFmts>
  <fonts count="40">
    <font>
      <sz val="11"/>
      <color theme="1"/>
      <name val="??"/>
      <charset val="134"/>
      <scheme val="minor"/>
    </font>
    <font>
      <sz val="10"/>
      <name val="宋体"/>
      <charset val="134"/>
    </font>
    <font>
      <sz val="29"/>
      <color indexed="8"/>
      <name val="黑体"/>
      <charset val="1"/>
    </font>
    <font>
      <sz val="12"/>
      <color indexed="8"/>
      <name val="宋体"/>
      <charset val="1"/>
    </font>
    <font>
      <sz val="12"/>
      <color indexed="8"/>
      <name val="黑体"/>
      <charset val="1"/>
    </font>
    <font>
      <sz val="10"/>
      <name val="宋体"/>
      <charset val="1"/>
    </font>
    <font>
      <sz val="10"/>
      <color indexed="8"/>
      <name val="宋体"/>
      <charset val="1"/>
    </font>
    <font>
      <sz val="11"/>
      <color indexed="8"/>
      <name val="宋体"/>
      <charset val="1"/>
    </font>
    <font>
      <sz val="9"/>
      <color indexed="8"/>
      <name val="宋体"/>
      <charset val="1"/>
    </font>
    <font>
      <sz val="29"/>
      <name val="黑体"/>
      <charset val="1"/>
    </font>
    <font>
      <sz val="12"/>
      <name val="宋体"/>
      <charset val="1"/>
    </font>
    <font>
      <sz val="12"/>
      <name val="黑体"/>
      <charset val="1"/>
    </font>
    <font>
      <sz val="10"/>
      <name val="黑体"/>
      <charset val="1"/>
    </font>
    <font>
      <sz val="12"/>
      <color indexed="17"/>
      <name val="宋体"/>
      <charset val="1"/>
    </font>
    <font>
      <sz val="12"/>
      <color indexed="9"/>
      <name val="宋体"/>
      <charset val="1"/>
    </font>
    <font>
      <sz val="14"/>
      <color indexed="8"/>
      <name val="黑体"/>
      <charset val="1"/>
    </font>
    <font>
      <sz val="14"/>
      <name val="黑体"/>
      <charset val="1"/>
    </font>
    <font>
      <b/>
      <sz val="20"/>
      <color indexed="8"/>
      <name val="宋体"/>
      <charset val="1"/>
    </font>
    <font>
      <b/>
      <sz val="36"/>
      <color indexed="8"/>
      <name val="宋体"/>
      <charset val="1"/>
    </font>
    <font>
      <sz val="24"/>
      <color indexed="8"/>
      <name val="宋体"/>
      <charset val="1"/>
    </font>
    <font>
      <sz val="11"/>
      <name val="宋体"/>
      <charset val="1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9C0006"/>
      <name val="??"/>
      <charset val="0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theme="3"/>
      <name val="??"/>
      <charset val="134"/>
      <scheme val="minor"/>
    </font>
    <font>
      <b/>
      <sz val="11"/>
      <color theme="1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sz val="11"/>
      <color rgb="FF006100"/>
      <name val="??"/>
      <charset val="0"/>
      <scheme val="minor"/>
    </font>
    <font>
      <b/>
      <sz val="11"/>
      <color rgb="FF3F3F3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9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6" borderId="24" applyNumberFormat="0" applyFon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6" fillId="21" borderId="28" applyNumberFormat="0" applyAlignment="0" applyProtection="0">
      <alignment vertical="center"/>
    </xf>
    <xf numFmtId="0" fontId="38" fillId="21" borderId="23" applyNumberFormat="0" applyAlignment="0" applyProtection="0">
      <alignment vertical="center"/>
    </xf>
    <xf numFmtId="0" fontId="39" fillId="23" borderId="30" applyNumberForma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0" fillId="0" borderId="0"/>
  </cellStyleXfs>
  <cellXfs count="209">
    <xf numFmtId="0" fontId="0" fillId="0" borderId="0" xfId="49"/>
    <xf numFmtId="0" fontId="1" fillId="0" borderId="0" xfId="49" applyFont="1" applyFill="1"/>
    <xf numFmtId="49" fontId="2" fillId="2" borderId="0" xfId="49" applyNumberFormat="1" applyFont="1" applyFill="1" applyAlignment="1">
      <alignment horizontal="right" vertical="center" wrapText="1"/>
    </xf>
    <xf numFmtId="0" fontId="2" fillId="2" borderId="0" xfId="49" applyFont="1" applyFill="1" applyAlignment="1">
      <alignment horizontal="left" vertical="center" wrapText="1"/>
    </xf>
    <xf numFmtId="49" fontId="3" fillId="2" borderId="1" xfId="49" applyNumberFormat="1" applyFont="1" applyFill="1" applyBorder="1" applyAlignment="1">
      <alignment vertical="center"/>
    </xf>
    <xf numFmtId="49" fontId="3" fillId="2" borderId="1" xfId="49" applyNumberFormat="1" applyFont="1" applyFill="1" applyBorder="1" applyAlignment="1">
      <alignment vertical="center" wrapText="1"/>
    </xf>
    <xf numFmtId="49" fontId="3" fillId="2" borderId="1" xfId="49" applyNumberFormat="1" applyFont="1" applyFill="1" applyBorder="1" applyAlignment="1">
      <alignment horizontal="right" vertical="center"/>
    </xf>
    <xf numFmtId="49" fontId="4" fillId="2" borderId="2" xfId="49" applyNumberFormat="1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 wrapText="1"/>
    </xf>
    <xf numFmtId="49" fontId="4" fillId="2" borderId="2" xfId="49" applyNumberFormat="1" applyFont="1" applyFill="1" applyBorder="1" applyAlignment="1">
      <alignment horizontal="center" vertical="center"/>
    </xf>
    <xf numFmtId="49" fontId="3" fillId="2" borderId="2" xfId="49" applyNumberFormat="1" applyFont="1" applyFill="1" applyBorder="1" applyAlignment="1">
      <alignment vertical="center" wrapText="1"/>
    </xf>
    <xf numFmtId="0" fontId="3" fillId="2" borderId="2" xfId="49" applyFont="1" applyFill="1" applyBorder="1" applyAlignment="1">
      <alignment vertical="center" wrapText="1"/>
    </xf>
    <xf numFmtId="49" fontId="3" fillId="2" borderId="2" xfId="49" applyNumberFormat="1" applyFont="1" applyFill="1" applyBorder="1" applyAlignment="1">
      <alignment horizontal="center" vertical="center"/>
    </xf>
    <xf numFmtId="176" fontId="3" fillId="3" borderId="2" xfId="49" applyNumberFormat="1" applyFont="1" applyFill="1" applyBorder="1" applyAlignment="1">
      <alignment horizontal="right" vertical="center"/>
    </xf>
    <xf numFmtId="176" fontId="3" fillId="2" borderId="2" xfId="49" applyNumberFormat="1" applyFont="1" applyFill="1" applyBorder="1" applyAlignment="1">
      <alignment horizontal="right" vertical="center"/>
    </xf>
    <xf numFmtId="178" fontId="3" fillId="3" borderId="2" xfId="49" applyNumberFormat="1" applyFont="1" applyFill="1" applyBorder="1" applyAlignment="1">
      <alignment horizontal="right" vertical="center"/>
    </xf>
    <xf numFmtId="177" fontId="3" fillId="3" borderId="2" xfId="49" applyNumberFormat="1" applyFont="1" applyFill="1" applyBorder="1" applyAlignment="1">
      <alignment horizontal="right" vertical="center"/>
    </xf>
    <xf numFmtId="49" fontId="3" fillId="2" borderId="3" xfId="49" applyNumberFormat="1" applyFont="1" applyFill="1" applyBorder="1" applyAlignment="1">
      <alignment vertical="center" wrapText="1"/>
    </xf>
    <xf numFmtId="0" fontId="3" fillId="2" borderId="3" xfId="49" applyFont="1" applyFill="1" applyBorder="1" applyAlignment="1">
      <alignment vertical="center" wrapText="1"/>
    </xf>
    <xf numFmtId="49" fontId="3" fillId="2" borderId="3" xfId="49" applyNumberFormat="1" applyFont="1" applyFill="1" applyBorder="1" applyAlignment="1">
      <alignment horizontal="center" vertical="center"/>
    </xf>
    <xf numFmtId="49" fontId="3" fillId="2" borderId="4" xfId="49" applyNumberFormat="1" applyFont="1" applyFill="1" applyBorder="1" applyAlignment="1">
      <alignment vertical="center" wrapText="1"/>
    </xf>
    <xf numFmtId="0" fontId="3" fillId="2" borderId="4" xfId="49" applyFont="1" applyFill="1" applyBorder="1" applyAlignment="1">
      <alignment vertical="center" wrapText="1"/>
    </xf>
    <xf numFmtId="49" fontId="3" fillId="2" borderId="5" xfId="49" applyNumberFormat="1" applyFont="1" applyFill="1" applyBorder="1" applyAlignment="1">
      <alignment horizontal="center" vertical="center"/>
    </xf>
    <xf numFmtId="178" fontId="3" fillId="2" borderId="2" xfId="49" applyNumberFormat="1" applyFont="1" applyFill="1" applyBorder="1" applyAlignment="1">
      <alignment horizontal="right" vertical="center"/>
    </xf>
    <xf numFmtId="178" fontId="3" fillId="3" borderId="3" xfId="49" applyNumberFormat="1" applyFont="1" applyFill="1" applyBorder="1" applyAlignment="1">
      <alignment horizontal="right" vertical="center"/>
    </xf>
    <xf numFmtId="49" fontId="3" fillId="2" borderId="6" xfId="49" applyNumberFormat="1" applyFont="1" applyFill="1" applyBorder="1" applyAlignment="1">
      <alignment vertical="center" wrapText="1"/>
    </xf>
    <xf numFmtId="0" fontId="3" fillId="2" borderId="6" xfId="49" applyFont="1" applyFill="1" applyBorder="1" applyAlignment="1">
      <alignment vertical="center" wrapText="1"/>
    </xf>
    <xf numFmtId="49" fontId="3" fillId="2" borderId="6" xfId="49" applyNumberFormat="1" applyFont="1" applyFill="1" applyBorder="1" applyAlignment="1">
      <alignment horizontal="center" vertical="center"/>
    </xf>
    <xf numFmtId="176" fontId="3" fillId="3" borderId="6" xfId="49" applyNumberFormat="1" applyFont="1" applyFill="1" applyBorder="1" applyAlignment="1">
      <alignment horizontal="right" vertical="center"/>
    </xf>
    <xf numFmtId="176" fontId="3" fillId="2" borderId="6" xfId="49" applyNumberFormat="1" applyFont="1" applyFill="1" applyBorder="1" applyAlignment="1">
      <alignment horizontal="right" vertical="center"/>
    </xf>
    <xf numFmtId="178" fontId="3" fillId="3" borderId="6" xfId="49" applyNumberFormat="1" applyFont="1" applyFill="1" applyBorder="1" applyAlignment="1">
      <alignment horizontal="right" vertical="center"/>
    </xf>
    <xf numFmtId="0" fontId="3" fillId="2" borderId="2" xfId="49" applyFont="1" applyFill="1" applyBorder="1" applyAlignment="1">
      <alignment horizontal="left" vertical="center" wrapText="1"/>
    </xf>
    <xf numFmtId="177" fontId="3" fillId="3" borderId="3" xfId="49" applyNumberFormat="1" applyFont="1" applyFill="1" applyBorder="1" applyAlignment="1">
      <alignment horizontal="right" vertical="center"/>
    </xf>
    <xf numFmtId="0" fontId="5" fillId="2" borderId="0" xfId="49" applyFont="1" applyFill="1"/>
    <xf numFmtId="0" fontId="3" fillId="2" borderId="0" xfId="49" applyFont="1" applyFill="1" applyAlignment="1">
      <alignment wrapText="1"/>
    </xf>
    <xf numFmtId="0" fontId="3" fillId="2" borderId="0" xfId="49" applyFont="1" applyFill="1"/>
    <xf numFmtId="0" fontId="3" fillId="2" borderId="0" xfId="49" applyFont="1" applyFill="1" applyAlignment="1">
      <alignment horizontal="right" vertical="center"/>
    </xf>
    <xf numFmtId="49" fontId="3" fillId="2" borderId="1" xfId="49" applyNumberFormat="1" applyFont="1" applyFill="1" applyBorder="1" applyAlignment="1">
      <alignment horizontal="left" vertical="center"/>
    </xf>
    <xf numFmtId="0" fontId="4" fillId="2" borderId="2" xfId="49" applyFont="1" applyFill="1" applyBorder="1" applyAlignment="1">
      <alignment horizontal="center" vertical="center"/>
    </xf>
    <xf numFmtId="49" fontId="3" fillId="2" borderId="7" xfId="49" applyNumberFormat="1" applyFont="1" applyFill="1" applyBorder="1" applyAlignment="1">
      <alignment vertical="center" wrapText="1"/>
    </xf>
    <xf numFmtId="0" fontId="3" fillId="2" borderId="8" xfId="49" applyFont="1" applyFill="1" applyBorder="1" applyAlignment="1">
      <alignment vertical="center" wrapText="1"/>
    </xf>
    <xf numFmtId="49" fontId="3" fillId="2" borderId="4" xfId="49" applyNumberFormat="1" applyFont="1" applyFill="1" applyBorder="1" applyAlignment="1">
      <alignment horizontal="center" vertical="center"/>
    </xf>
    <xf numFmtId="178" fontId="3" fillId="3" borderId="4" xfId="49" applyNumberFormat="1" applyFont="1" applyFill="1" applyBorder="1" applyAlignment="1">
      <alignment horizontal="right" vertical="center"/>
    </xf>
    <xf numFmtId="178" fontId="3" fillId="2" borderId="5" xfId="49" applyNumberFormat="1" applyFont="1" applyFill="1" applyBorder="1" applyAlignment="1">
      <alignment horizontal="right" vertical="center"/>
    </xf>
    <xf numFmtId="178" fontId="3" fillId="3" borderId="5" xfId="49" applyNumberFormat="1" applyFont="1" applyFill="1" applyBorder="1" applyAlignment="1">
      <alignment horizontal="right" vertical="center"/>
    </xf>
    <xf numFmtId="49" fontId="3" fillId="2" borderId="9" xfId="49" applyNumberFormat="1" applyFont="1" applyFill="1" applyBorder="1" applyAlignment="1">
      <alignment horizontal="center" vertical="center"/>
    </xf>
    <xf numFmtId="178" fontId="3" fillId="3" borderId="9" xfId="49" applyNumberFormat="1" applyFont="1" applyFill="1" applyBorder="1" applyAlignment="1">
      <alignment horizontal="right" vertical="center"/>
    </xf>
    <xf numFmtId="178" fontId="3" fillId="3" borderId="10" xfId="49" applyNumberFormat="1" applyFont="1" applyFill="1" applyBorder="1" applyAlignment="1">
      <alignment horizontal="right" vertical="center"/>
    </xf>
    <xf numFmtId="0" fontId="3" fillId="2" borderId="7" xfId="49" applyFont="1" applyFill="1" applyBorder="1" applyAlignment="1">
      <alignment vertical="center" wrapText="1"/>
    </xf>
    <xf numFmtId="178" fontId="6" fillId="2" borderId="10" xfId="49" applyNumberFormat="1" applyFont="1" applyFill="1" applyBorder="1" applyAlignment="1">
      <alignment horizontal="right" vertical="center"/>
    </xf>
    <xf numFmtId="49" fontId="3" fillId="2" borderId="7" xfId="49" applyNumberFormat="1" applyFont="1" applyFill="1" applyBorder="1" applyAlignment="1">
      <alignment horizontal="center" vertical="center"/>
    </xf>
    <xf numFmtId="178" fontId="3" fillId="3" borderId="7" xfId="49" applyNumberFormat="1" applyFont="1" applyFill="1" applyBorder="1" applyAlignment="1">
      <alignment horizontal="right" vertical="center"/>
    </xf>
    <xf numFmtId="178" fontId="3" fillId="2" borderId="7" xfId="49" applyNumberFormat="1" applyFont="1" applyFill="1" applyBorder="1" applyAlignment="1">
      <alignment horizontal="right" vertical="center"/>
    </xf>
    <xf numFmtId="0" fontId="3" fillId="2" borderId="5" xfId="49" applyFont="1" applyFill="1" applyBorder="1" applyAlignment="1">
      <alignment vertical="center" wrapText="1"/>
    </xf>
    <xf numFmtId="178" fontId="3" fillId="2" borderId="6" xfId="49" applyNumberFormat="1" applyFont="1" applyFill="1" applyBorder="1" applyAlignment="1">
      <alignment horizontal="right" vertical="center"/>
    </xf>
    <xf numFmtId="178" fontId="3" fillId="2" borderId="3" xfId="49" applyNumberFormat="1" applyFont="1" applyFill="1" applyBorder="1" applyAlignment="1">
      <alignment horizontal="right" vertical="center"/>
    </xf>
    <xf numFmtId="0" fontId="3" fillId="2" borderId="6" xfId="49" applyFont="1" applyFill="1" applyBorder="1" applyAlignment="1">
      <alignment vertical="center"/>
    </xf>
    <xf numFmtId="0" fontId="3" fillId="2" borderId="2" xfId="49" applyFont="1" applyFill="1" applyBorder="1" applyAlignment="1">
      <alignment vertical="center"/>
    </xf>
    <xf numFmtId="0" fontId="2" fillId="2" borderId="0" xfId="49" applyFont="1" applyFill="1" applyAlignment="1">
      <alignment horizontal="right" vertical="center" wrapText="1"/>
    </xf>
    <xf numFmtId="0" fontId="7" fillId="2" borderId="1" xfId="49" applyFont="1" applyFill="1" applyBorder="1" applyAlignment="1">
      <alignment vertical="center"/>
    </xf>
    <xf numFmtId="0" fontId="7" fillId="2" borderId="1" xfId="49" applyFont="1" applyFill="1" applyBorder="1" applyAlignment="1">
      <alignment horizontal="center" vertical="center" wrapText="1"/>
    </xf>
    <xf numFmtId="0" fontId="7" fillId="2" borderId="1" xfId="49" applyFont="1" applyFill="1" applyBorder="1" applyAlignment="1">
      <alignment vertical="center" wrapText="1"/>
    </xf>
    <xf numFmtId="0" fontId="7" fillId="2" borderId="1" xfId="49" applyFont="1" applyFill="1" applyBorder="1" applyAlignment="1">
      <alignment horizontal="right" vertical="center"/>
    </xf>
    <xf numFmtId="0" fontId="7" fillId="2" borderId="2" xfId="49" applyFont="1" applyFill="1" applyBorder="1" applyAlignment="1">
      <alignment vertical="center"/>
    </xf>
    <xf numFmtId="0" fontId="7" fillId="2" borderId="2" xfId="49" applyFont="1" applyFill="1" applyBorder="1" applyAlignment="1">
      <alignment horizontal="left" vertical="center" wrapText="1"/>
    </xf>
    <xf numFmtId="49" fontId="7" fillId="2" borderId="2" xfId="49" applyNumberFormat="1" applyFont="1" applyFill="1" applyBorder="1" applyAlignment="1">
      <alignment horizontal="center" vertical="center"/>
    </xf>
    <xf numFmtId="0" fontId="7" fillId="2" borderId="2" xfId="49" applyFont="1" applyFill="1" applyBorder="1" applyAlignment="1">
      <alignment horizontal="center" vertical="center"/>
    </xf>
    <xf numFmtId="176" fontId="7" fillId="3" borderId="2" xfId="49" applyNumberFormat="1" applyFont="1" applyFill="1" applyBorder="1" applyAlignment="1">
      <alignment horizontal="right" vertical="center"/>
    </xf>
    <xf numFmtId="177" fontId="7" fillId="3" borderId="2" xfId="49" applyNumberFormat="1" applyFont="1" applyFill="1" applyBorder="1" applyAlignment="1">
      <alignment horizontal="right" vertical="center"/>
    </xf>
    <xf numFmtId="0" fontId="7" fillId="2" borderId="2" xfId="49" applyFont="1" applyFill="1" applyBorder="1" applyAlignment="1">
      <alignment horizontal="center" vertical="center" wrapText="1"/>
    </xf>
    <xf numFmtId="176" fontId="7" fillId="2" borderId="2" xfId="49" applyNumberFormat="1" applyFont="1" applyFill="1" applyBorder="1" applyAlignment="1">
      <alignment horizontal="right" vertical="center"/>
    </xf>
    <xf numFmtId="178" fontId="7" fillId="3" borderId="2" xfId="49" applyNumberFormat="1" applyFont="1" applyFill="1" applyBorder="1" applyAlignment="1">
      <alignment horizontal="right" vertical="center"/>
    </xf>
    <xf numFmtId="178" fontId="7" fillId="2" borderId="2" xfId="49" applyNumberFormat="1" applyFont="1" applyFill="1" applyBorder="1" applyAlignment="1">
      <alignment horizontal="right" vertical="center"/>
    </xf>
    <xf numFmtId="0" fontId="7" fillId="2" borderId="3" xfId="49" applyFont="1" applyFill="1" applyBorder="1" applyAlignment="1">
      <alignment vertical="center"/>
    </xf>
    <xf numFmtId="0" fontId="7" fillId="2" borderId="3" xfId="49" applyFont="1" applyFill="1" applyBorder="1" applyAlignment="1">
      <alignment horizontal="left" vertical="center" wrapText="1"/>
    </xf>
    <xf numFmtId="0" fontId="7" fillId="2" borderId="3" xfId="49" applyFont="1" applyFill="1" applyBorder="1" applyAlignment="1">
      <alignment horizontal="center" vertical="center"/>
    </xf>
    <xf numFmtId="176" fontId="7" fillId="3" borderId="3" xfId="49" applyNumberFormat="1" applyFont="1" applyFill="1" applyBorder="1" applyAlignment="1">
      <alignment horizontal="right" vertical="center"/>
    </xf>
    <xf numFmtId="176" fontId="7" fillId="2" borderId="3" xfId="49" applyNumberFormat="1" applyFont="1" applyFill="1" applyBorder="1" applyAlignment="1">
      <alignment horizontal="right" vertical="center"/>
    </xf>
    <xf numFmtId="177" fontId="7" fillId="3" borderId="3" xfId="49" applyNumberFormat="1" applyFont="1" applyFill="1" applyBorder="1" applyAlignment="1">
      <alignment horizontal="right" vertical="center"/>
    </xf>
    <xf numFmtId="0" fontId="7" fillId="2" borderId="6" xfId="49" applyFont="1" applyFill="1" applyBorder="1" applyAlignment="1">
      <alignment vertical="center"/>
    </xf>
    <xf numFmtId="0" fontId="7" fillId="2" borderId="6" xfId="49" applyFont="1" applyFill="1" applyBorder="1" applyAlignment="1">
      <alignment horizontal="left" vertical="center"/>
    </xf>
    <xf numFmtId="0" fontId="7" fillId="2" borderId="6" xfId="49" applyFont="1" applyFill="1" applyBorder="1" applyAlignment="1">
      <alignment horizontal="center" vertical="center"/>
    </xf>
    <xf numFmtId="49" fontId="7" fillId="2" borderId="6" xfId="49" applyNumberFormat="1" applyFont="1" applyFill="1" applyBorder="1" applyAlignment="1">
      <alignment horizontal="center" vertical="center"/>
    </xf>
    <xf numFmtId="0" fontId="7" fillId="2" borderId="2" xfId="49" applyFont="1" applyFill="1" applyBorder="1" applyAlignment="1">
      <alignment horizontal="left" vertical="center"/>
    </xf>
    <xf numFmtId="179" fontId="7" fillId="2" borderId="2" xfId="49" applyNumberFormat="1" applyFont="1" applyFill="1" applyBorder="1" applyAlignment="1">
      <alignment horizontal="right" vertical="center"/>
    </xf>
    <xf numFmtId="0" fontId="8" fillId="2" borderId="11" xfId="49" applyFont="1" applyFill="1" applyBorder="1"/>
    <xf numFmtId="0" fontId="7" fillId="2" borderId="11" xfId="49" applyFont="1" applyFill="1" applyBorder="1"/>
    <xf numFmtId="0" fontId="7" fillId="2" borderId="0" xfId="49" applyFont="1" applyFill="1"/>
    <xf numFmtId="0" fontId="7" fillId="2" borderId="0" xfId="49" applyFont="1" applyFill="1" applyAlignment="1">
      <alignment horizontal="right" vertical="center"/>
    </xf>
    <xf numFmtId="180" fontId="7" fillId="3" borderId="2" xfId="49" applyNumberFormat="1" applyFont="1" applyFill="1" applyBorder="1" applyAlignment="1">
      <alignment horizontal="right" vertical="center"/>
    </xf>
    <xf numFmtId="49" fontId="2" fillId="2" borderId="0" xfId="49" applyNumberFormat="1" applyFont="1" applyFill="1" applyAlignment="1">
      <alignment horizontal="right" vertical="center"/>
    </xf>
    <xf numFmtId="0" fontId="9" fillId="2" borderId="0" xfId="49" applyFont="1" applyFill="1" applyAlignment="1">
      <alignment horizontal="right"/>
    </xf>
    <xf numFmtId="0" fontId="2" fillId="2" borderId="0" xfId="49" applyFont="1" applyFill="1" applyAlignment="1">
      <alignment horizontal="right" vertical="center"/>
    </xf>
    <xf numFmtId="0" fontId="2" fillId="2" borderId="0" xfId="49" applyFont="1" applyFill="1" applyAlignment="1">
      <alignment horizontal="left" vertical="center"/>
    </xf>
    <xf numFmtId="0" fontId="9" fillId="2" borderId="0" xfId="49" applyFont="1" applyFill="1" applyAlignment="1">
      <alignment horizontal="left" vertical="center"/>
    </xf>
    <xf numFmtId="0" fontId="10" fillId="2" borderId="0" xfId="49" applyFont="1" applyFill="1"/>
    <xf numFmtId="49" fontId="10" fillId="2" borderId="0" xfId="49" applyNumberFormat="1" applyFont="1" applyFill="1"/>
    <xf numFmtId="49" fontId="3" fillId="2" borderId="0" xfId="49" applyNumberFormat="1" applyFont="1" applyFill="1" applyAlignment="1">
      <alignment vertical="center"/>
    </xf>
    <xf numFmtId="0" fontId="10" fillId="2" borderId="0" xfId="49" applyFont="1" applyFill="1" applyAlignment="1">
      <alignment vertical="center"/>
    </xf>
    <xf numFmtId="49" fontId="3" fillId="2" borderId="12" xfId="49" applyNumberFormat="1" applyFont="1" applyFill="1" applyBorder="1" applyAlignment="1">
      <alignment vertical="center"/>
    </xf>
    <xf numFmtId="49" fontId="10" fillId="2" borderId="12" xfId="49" applyNumberFormat="1" applyFont="1" applyFill="1" applyBorder="1" applyAlignment="1">
      <alignment vertical="center"/>
    </xf>
    <xf numFmtId="49" fontId="3" fillId="2" borderId="12" xfId="49" applyNumberFormat="1" applyFont="1" applyFill="1" applyBorder="1" applyAlignment="1">
      <alignment horizontal="center" vertical="center"/>
    </xf>
    <xf numFmtId="0" fontId="10" fillId="2" borderId="12" xfId="49" applyFont="1" applyFill="1" applyBorder="1" applyAlignment="1">
      <alignment horizontal="center" vertical="center"/>
    </xf>
    <xf numFmtId="0" fontId="10" fillId="2" borderId="13" xfId="49" applyFont="1" applyFill="1" applyBorder="1" applyAlignment="1">
      <alignment horizontal="center"/>
    </xf>
    <xf numFmtId="49" fontId="4" fillId="2" borderId="4" xfId="49" applyNumberFormat="1" applyFont="1" applyFill="1" applyBorder="1" applyAlignment="1">
      <alignment horizontal="center" vertical="center"/>
    </xf>
    <xf numFmtId="0" fontId="11" fillId="2" borderId="4" xfId="49" applyFont="1" applyFill="1" applyBorder="1" applyAlignment="1">
      <alignment horizontal="center"/>
    </xf>
    <xf numFmtId="49" fontId="4" fillId="2" borderId="4" xfId="49" applyNumberFormat="1" applyFont="1" applyFill="1" applyBorder="1" applyAlignment="1">
      <alignment horizontal="center" vertical="center" wrapText="1"/>
    </xf>
    <xf numFmtId="0" fontId="10" fillId="2" borderId="13" xfId="49" applyFont="1" applyFill="1" applyBorder="1"/>
    <xf numFmtId="49" fontId="3" fillId="2" borderId="4" xfId="49" applyNumberFormat="1" applyFont="1" applyFill="1" applyBorder="1" applyAlignment="1">
      <alignment vertical="center"/>
    </xf>
    <xf numFmtId="0" fontId="10" fillId="2" borderId="4" xfId="49" applyFont="1" applyFill="1" applyBorder="1"/>
    <xf numFmtId="178" fontId="3" fillId="2" borderId="4" xfId="49" applyNumberFormat="1" applyFont="1" applyFill="1" applyBorder="1" applyAlignment="1">
      <alignment horizontal="right" vertical="center"/>
    </xf>
    <xf numFmtId="0" fontId="5" fillId="2" borderId="13" xfId="49" applyFont="1" applyFill="1" applyBorder="1"/>
    <xf numFmtId="49" fontId="3" fillId="2" borderId="4" xfId="49" applyNumberFormat="1" applyFont="1" applyFill="1" applyBorder="1" applyAlignment="1">
      <alignment horizontal="left" vertical="center" wrapText="1"/>
    </xf>
    <xf numFmtId="0" fontId="10" fillId="2" borderId="4" xfId="49" applyFont="1" applyFill="1" applyBorder="1" applyAlignment="1">
      <alignment horizontal="left" vertical="center" wrapText="1"/>
    </xf>
    <xf numFmtId="0" fontId="3" fillId="2" borderId="14" xfId="49" applyFont="1" applyFill="1" applyBorder="1" applyAlignment="1">
      <alignment vertical="center"/>
    </xf>
    <xf numFmtId="0" fontId="10" fillId="2" borderId="14" xfId="49" applyFont="1" applyFill="1" applyBorder="1"/>
    <xf numFmtId="0" fontId="2" fillId="2" borderId="0" xfId="49" applyFont="1" applyFill="1" applyAlignment="1">
      <alignment horizontal="center" vertical="center"/>
    </xf>
    <xf numFmtId="49" fontId="3" fillId="2" borderId="0" xfId="49" applyNumberFormat="1" applyFont="1" applyFill="1" applyAlignment="1">
      <alignment horizontal="right" vertical="center"/>
    </xf>
    <xf numFmtId="49" fontId="10" fillId="2" borderId="12" xfId="49" applyNumberFormat="1" applyFont="1" applyFill="1" applyBorder="1" applyAlignment="1">
      <alignment horizontal="right" vertical="center"/>
    </xf>
    <xf numFmtId="49" fontId="3" fillId="2" borderId="12" xfId="49" applyNumberFormat="1" applyFont="1" applyFill="1" applyBorder="1" applyAlignment="1">
      <alignment horizontal="right" vertical="center"/>
    </xf>
    <xf numFmtId="177" fontId="3" fillId="3" borderId="4" xfId="49" applyNumberFormat="1" applyFont="1" applyFill="1" applyBorder="1" applyAlignment="1">
      <alignment horizontal="right" vertical="center"/>
    </xf>
    <xf numFmtId="181" fontId="3" fillId="2" borderId="14" xfId="49" applyNumberFormat="1" applyFont="1" applyFill="1" applyBorder="1" applyAlignment="1">
      <alignment horizontal="right" vertical="center"/>
    </xf>
    <xf numFmtId="0" fontId="12" fillId="2" borderId="0" xfId="49" applyFont="1" applyFill="1" applyAlignment="1">
      <alignment horizontal="right"/>
    </xf>
    <xf numFmtId="0" fontId="11" fillId="2" borderId="4" xfId="49" applyFont="1" applyFill="1" applyBorder="1"/>
    <xf numFmtId="0" fontId="3" fillId="2" borderId="14" xfId="49" applyFont="1" applyFill="1" applyBorder="1"/>
    <xf numFmtId="0" fontId="13" fillId="2" borderId="14" xfId="49" applyFont="1" applyFill="1" applyBorder="1"/>
    <xf numFmtId="180" fontId="3" fillId="3" borderId="4" xfId="49" applyNumberFormat="1" applyFont="1" applyFill="1" applyBorder="1" applyAlignment="1">
      <alignment horizontal="right" vertical="center"/>
    </xf>
    <xf numFmtId="0" fontId="14" fillId="2" borderId="14" xfId="49" applyFont="1" applyFill="1" applyBorder="1" applyAlignment="1">
      <alignment horizontal="right" vertical="center"/>
    </xf>
    <xf numFmtId="0" fontId="2" fillId="2" borderId="0" xfId="49" applyFont="1" applyFill="1" applyAlignment="1">
      <alignment horizontal="right"/>
    </xf>
    <xf numFmtId="49" fontId="7" fillId="2" borderId="0" xfId="49" applyNumberFormat="1" applyFont="1" applyFill="1"/>
    <xf numFmtId="49" fontId="3" fillId="2" borderId="1" xfId="49" applyNumberFormat="1" applyFont="1" applyFill="1" applyBorder="1"/>
    <xf numFmtId="49" fontId="3" fillId="2" borderId="1" xfId="49" applyNumberFormat="1" applyFont="1" applyFill="1" applyBorder="1" applyAlignment="1">
      <alignment horizontal="center" vertical="center"/>
    </xf>
    <xf numFmtId="0" fontId="3" fillId="2" borderId="15" xfId="49" applyFont="1" applyFill="1" applyBorder="1"/>
    <xf numFmtId="0" fontId="4" fillId="2" borderId="2" xfId="49" applyFont="1" applyFill="1" applyBorder="1"/>
    <xf numFmtId="49" fontId="3" fillId="2" borderId="2" xfId="49" applyNumberFormat="1" applyFont="1" applyFill="1" applyBorder="1" applyAlignment="1">
      <alignment vertical="center"/>
    </xf>
    <xf numFmtId="0" fontId="3" fillId="2" borderId="2" xfId="49" applyFont="1" applyFill="1" applyBorder="1"/>
    <xf numFmtId="0" fontId="5" fillId="2" borderId="15" xfId="49" applyFont="1" applyFill="1" applyBorder="1"/>
    <xf numFmtId="0" fontId="3" fillId="2" borderId="11" xfId="49" applyFont="1" applyFill="1" applyBorder="1" applyAlignment="1">
      <alignment vertical="center"/>
    </xf>
    <xf numFmtId="0" fontId="3" fillId="2" borderId="11" xfId="49" applyFont="1" applyFill="1" applyBorder="1"/>
    <xf numFmtId="0" fontId="13" fillId="2" borderId="11" xfId="49" applyFont="1" applyFill="1" applyBorder="1"/>
    <xf numFmtId="0" fontId="3" fillId="2" borderId="11" xfId="49" applyFont="1" applyFill="1" applyBorder="1" applyAlignment="1">
      <alignment horizontal="right" vertical="center"/>
    </xf>
    <xf numFmtId="0" fontId="12" fillId="2" borderId="0" xfId="49" applyFont="1" applyFill="1" applyAlignment="1">
      <alignment horizontal="left"/>
    </xf>
    <xf numFmtId="0" fontId="9" fillId="2" borderId="0" xfId="49" applyFont="1" applyFill="1" applyAlignment="1">
      <alignment horizontal="center" vertical="center"/>
    </xf>
    <xf numFmtId="0" fontId="9" fillId="2" borderId="0" xfId="49" applyFont="1" applyFill="1" applyAlignment="1">
      <alignment horizontal="right" vertical="center"/>
    </xf>
    <xf numFmtId="0" fontId="3" fillId="2" borderId="0" xfId="49" applyFont="1" applyFill="1" applyAlignment="1">
      <alignment vertical="center"/>
    </xf>
    <xf numFmtId="0" fontId="3" fillId="2" borderId="12" xfId="49" applyFont="1" applyFill="1" applyBorder="1" applyAlignment="1">
      <alignment vertical="center"/>
    </xf>
    <xf numFmtId="0" fontId="10" fillId="2" borderId="12" xfId="49" applyFont="1" applyFill="1" applyBorder="1" applyAlignment="1">
      <alignment vertical="center"/>
    </xf>
    <xf numFmtId="0" fontId="3" fillId="2" borderId="12" xfId="49" applyFont="1" applyFill="1" applyBorder="1" applyAlignment="1">
      <alignment horizontal="center" vertical="center"/>
    </xf>
    <xf numFmtId="0" fontId="4" fillId="2" borderId="4" xfId="49" applyFont="1" applyFill="1" applyBorder="1" applyAlignment="1">
      <alignment horizontal="center" vertical="center"/>
    </xf>
    <xf numFmtId="0" fontId="4" fillId="2" borderId="4" xfId="49" applyFont="1" applyFill="1" applyBorder="1" applyAlignment="1">
      <alignment horizontal="center" vertical="center" wrapText="1"/>
    </xf>
    <xf numFmtId="0" fontId="3" fillId="2" borderId="4" xfId="49" applyFont="1" applyFill="1" applyBorder="1" applyAlignment="1">
      <alignment vertical="center"/>
    </xf>
    <xf numFmtId="0" fontId="10" fillId="2" borderId="12" xfId="49" applyFont="1" applyFill="1" applyBorder="1" applyAlignment="1">
      <alignment horizontal="right" vertical="center"/>
    </xf>
    <xf numFmtId="0" fontId="3" fillId="2" borderId="12" xfId="49" applyFont="1" applyFill="1" applyBorder="1" applyAlignment="1">
      <alignment horizontal="right" vertical="center"/>
    </xf>
    <xf numFmtId="49" fontId="3" fillId="2" borderId="0" xfId="49" applyNumberFormat="1" applyFont="1" applyFill="1"/>
    <xf numFmtId="0" fontId="3" fillId="2" borderId="1" xfId="49" applyFont="1" applyFill="1" applyBorder="1" applyAlignment="1">
      <alignment horizontal="center" vertical="center"/>
    </xf>
    <xf numFmtId="49" fontId="8" fillId="2" borderId="0" xfId="49" applyNumberFormat="1" applyFont="1" applyFill="1" applyAlignment="1">
      <alignment vertical="center"/>
    </xf>
    <xf numFmtId="49" fontId="4" fillId="2" borderId="3" xfId="49" applyNumberFormat="1" applyFont="1" applyFill="1" applyBorder="1" applyAlignment="1">
      <alignment horizontal="center" vertical="center"/>
    </xf>
    <xf numFmtId="49" fontId="4" fillId="2" borderId="16" xfId="49" applyNumberFormat="1" applyFont="1" applyFill="1" applyBorder="1" applyAlignment="1">
      <alignment horizontal="center" vertical="center"/>
    </xf>
    <xf numFmtId="49" fontId="4" fillId="2" borderId="3" xfId="49" applyNumberFormat="1" applyFont="1" applyFill="1" applyBorder="1" applyAlignment="1">
      <alignment horizontal="center" vertical="center" wrapText="1"/>
    </xf>
    <xf numFmtId="0" fontId="3" fillId="2" borderId="17" xfId="49" applyFont="1" applyFill="1" applyBorder="1"/>
    <xf numFmtId="49" fontId="7" fillId="2" borderId="0" xfId="49" applyNumberFormat="1" applyFont="1" applyFill="1" applyAlignment="1">
      <alignment horizontal="left" vertical="center"/>
    </xf>
    <xf numFmtId="0" fontId="8" fillId="2" borderId="0" xfId="49" applyFont="1" applyFill="1" applyAlignment="1">
      <alignment horizontal="left" vertical="center"/>
    </xf>
    <xf numFmtId="0" fontId="3" fillId="2" borderId="14" xfId="49" applyFont="1" applyFill="1" applyBorder="1" applyAlignment="1">
      <alignment horizontal="right" vertical="center"/>
    </xf>
    <xf numFmtId="0" fontId="3" fillId="2" borderId="15" xfId="49" applyFont="1" applyFill="1" applyBorder="1" applyAlignment="1">
      <alignment horizontal="center"/>
    </xf>
    <xf numFmtId="0" fontId="4" fillId="2" borderId="2" xfId="49" applyFont="1" applyFill="1" applyBorder="1" applyAlignment="1">
      <alignment horizontal="center"/>
    </xf>
    <xf numFmtId="49" fontId="3" fillId="2" borderId="3" xfId="49" applyNumberFormat="1" applyFont="1" applyFill="1" applyBorder="1" applyAlignment="1">
      <alignment vertical="center"/>
    </xf>
    <xf numFmtId="0" fontId="3" fillId="2" borderId="3" xfId="49" applyFont="1" applyFill="1" applyBorder="1"/>
    <xf numFmtId="0" fontId="3" fillId="2" borderId="13" xfId="49" applyFont="1" applyFill="1" applyBorder="1"/>
    <xf numFmtId="0" fontId="3" fillId="2" borderId="4" xfId="49" applyFont="1" applyFill="1" applyBorder="1"/>
    <xf numFmtId="178" fontId="3" fillId="3" borderId="18" xfId="49" applyNumberFormat="1" applyFont="1" applyFill="1" applyBorder="1" applyAlignment="1">
      <alignment horizontal="right" vertical="center"/>
    </xf>
    <xf numFmtId="49" fontId="3" fillId="2" borderId="14" xfId="49" applyNumberFormat="1" applyFont="1" applyFill="1" applyBorder="1" applyAlignment="1">
      <alignment vertical="center"/>
    </xf>
    <xf numFmtId="49" fontId="3" fillId="2" borderId="14" xfId="49" applyNumberFormat="1" applyFont="1" applyFill="1" applyBorder="1"/>
    <xf numFmtId="182" fontId="3" fillId="3" borderId="2" xfId="49" applyNumberFormat="1" applyFont="1" applyFill="1" applyBorder="1" applyAlignment="1">
      <alignment horizontal="right" vertical="center"/>
    </xf>
    <xf numFmtId="180" fontId="3" fillId="3" borderId="2" xfId="49" applyNumberFormat="1" applyFont="1" applyFill="1" applyBorder="1" applyAlignment="1">
      <alignment horizontal="right" vertical="center"/>
    </xf>
    <xf numFmtId="0" fontId="15" fillId="2" borderId="0" xfId="49" applyFont="1" applyFill="1" applyAlignment="1">
      <alignment horizontal="left" vertical="center"/>
    </xf>
    <xf numFmtId="0" fontId="16" fillId="2" borderId="0" xfId="49" applyFont="1" applyFill="1" applyAlignment="1">
      <alignment horizontal="left" vertical="center"/>
    </xf>
    <xf numFmtId="0" fontId="3" fillId="2" borderId="0" xfId="49" applyFont="1" applyFill="1" applyAlignment="1">
      <alignment horizontal="left" vertical="center"/>
    </xf>
    <xf numFmtId="0" fontId="10" fillId="2" borderId="0" xfId="49" applyFont="1" applyFill="1" applyAlignment="1">
      <alignment horizontal="left" vertical="center"/>
    </xf>
    <xf numFmtId="0" fontId="3" fillId="2" borderId="0" xfId="49" applyFont="1" applyFill="1" applyAlignment="1">
      <alignment horizontal="left" vertical="center" wrapText="1"/>
    </xf>
    <xf numFmtId="0" fontId="7" fillId="2" borderId="0" xfId="49" applyFont="1" applyFill="1" applyAlignment="1">
      <alignment vertical="center"/>
    </xf>
    <xf numFmtId="0" fontId="17" fillId="2" borderId="0" xfId="49" applyFont="1" applyFill="1" applyAlignment="1">
      <alignment vertical="center"/>
    </xf>
    <xf numFmtId="0" fontId="17" fillId="2" borderId="0" xfId="49" applyFont="1" applyFill="1" applyAlignment="1">
      <alignment horizontal="center" vertical="center"/>
    </xf>
    <xf numFmtId="0" fontId="18" fillId="2" borderId="0" xfId="49" applyFont="1" applyFill="1" applyAlignment="1">
      <alignment horizontal="center" vertical="center"/>
    </xf>
    <xf numFmtId="49" fontId="7" fillId="2" borderId="19" xfId="49" applyNumberFormat="1" applyFont="1" applyFill="1" applyBorder="1" applyAlignment="1">
      <alignment horizontal="center" vertical="center"/>
    </xf>
    <xf numFmtId="0" fontId="7" fillId="2" borderId="19" xfId="49" applyFont="1" applyFill="1" applyBorder="1" applyAlignment="1">
      <alignment horizontal="center" vertical="center"/>
    </xf>
    <xf numFmtId="0" fontId="19" fillId="2" borderId="0" xfId="49" applyFont="1" applyFill="1"/>
    <xf numFmtId="0" fontId="8" fillId="2" borderId="0" xfId="49" applyFont="1" applyFill="1" applyAlignment="1">
      <alignment vertical="center"/>
    </xf>
    <xf numFmtId="0" fontId="7" fillId="2" borderId="0" xfId="49" applyFont="1" applyFill="1" applyAlignment="1">
      <alignment horizontal="right"/>
    </xf>
    <xf numFmtId="49" fontId="7" fillId="2" borderId="20" xfId="49" applyNumberFormat="1" applyFont="1" applyFill="1" applyBorder="1" applyAlignment="1">
      <alignment horizontal="left"/>
    </xf>
    <xf numFmtId="0" fontId="7" fillId="2" borderId="20" xfId="49" applyFont="1" applyFill="1" applyBorder="1" applyAlignment="1">
      <alignment horizontal="left"/>
    </xf>
    <xf numFmtId="0" fontId="7" fillId="2" borderId="21" xfId="49" applyFont="1" applyFill="1" applyBorder="1"/>
    <xf numFmtId="0" fontId="20" fillId="2" borderId="0" xfId="49" applyFont="1" applyFill="1"/>
    <xf numFmtId="0" fontId="7" fillId="2" borderId="19" xfId="49" applyFont="1" applyFill="1" applyBorder="1"/>
    <xf numFmtId="49" fontId="5" fillId="2" borderId="19" xfId="49" applyNumberFormat="1" applyFont="1" applyFill="1" applyBorder="1" applyAlignment="1">
      <alignment horizontal="left" vertical="center" wrapText="1"/>
    </xf>
    <xf numFmtId="0" fontId="5" fillId="2" borderId="19" xfId="49" applyFont="1" applyFill="1" applyBorder="1"/>
    <xf numFmtId="0" fontId="5" fillId="2" borderId="22" xfId="49" applyFont="1" applyFill="1" applyBorder="1"/>
    <xf numFmtId="0" fontId="20" fillId="2" borderId="0" xfId="49" applyFont="1" applyFill="1" applyAlignment="1">
      <alignment horizontal="right"/>
    </xf>
    <xf numFmtId="49" fontId="7" fillId="2" borderId="19" xfId="49" applyNumberFormat="1" applyFont="1" applyFill="1" applyBorder="1" applyAlignment="1">
      <alignment horizontal="left" vertical="center" wrapText="1"/>
    </xf>
    <xf numFmtId="0" fontId="7" fillId="2" borderId="0" xfId="49" applyFont="1" applyFill="1" applyAlignment="1">
      <alignment horizontal="left"/>
    </xf>
    <xf numFmtId="49" fontId="5" fillId="2" borderId="0" xfId="49" applyNumberFormat="1" applyFont="1" applyFill="1" applyAlignment="1">
      <alignment horizontal="left" vertical="center" wrapText="1"/>
    </xf>
    <xf numFmtId="0" fontId="7" fillId="2" borderId="22" xfId="49" applyFont="1" applyFill="1" applyBorder="1"/>
    <xf numFmtId="0" fontId="20" fillId="2" borderId="0" xfId="49" applyFont="1" applyFill="1" applyAlignment="1">
      <alignment horizontal="left"/>
    </xf>
    <xf numFmtId="49" fontId="7" fillId="2" borderId="19" xfId="49" applyNumberFormat="1" applyFont="1" applyFill="1" applyBorder="1" applyAlignment="1">
      <alignment horizontal="left"/>
    </xf>
    <xf numFmtId="0" fontId="7" fillId="2" borderId="22" xfId="49" applyFont="1" applyFill="1" applyBorder="1" applyAlignment="1">
      <alignment horizontal="left"/>
    </xf>
    <xf numFmtId="0" fontId="20" fillId="2" borderId="22" xfId="49" applyFont="1" applyFill="1" applyBorder="1" applyAlignment="1">
      <alignment horizontal="left"/>
    </xf>
    <xf numFmtId="0" fontId="20" fillId="2" borderId="22" xfId="49" applyFont="1" applyFill="1" applyBorder="1"/>
    <xf numFmtId="0" fontId="7" fillId="2" borderId="19" xfId="49" applyFont="1" applyFill="1" applyBorder="1" applyAlignment="1">
      <alignment horizontal="left"/>
    </xf>
    <xf numFmtId="49" fontId="7" fillId="2" borderId="22" xfId="49" applyNumberFormat="1" applyFont="1" applyFill="1" applyBorder="1" applyAlignment="1">
      <alignment horizontal="left" vertical="center" wrapText="1"/>
    </xf>
    <xf numFmtId="0" fontId="5" fillId="2" borderId="0" xfId="49" applyFont="1" applyFill="1" applyAlignment="1">
      <alignment horizontal="lef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FFFFFF"/>
      <rgbColor rgb="00800080"/>
      <rgbColor rgb="000000FF"/>
      <rgbColor rgb="00C0C0C0"/>
      <rgbColor rgb="0000FF00"/>
      <rgbColor rgb="009999FF"/>
      <rgbColor rgb="00FF0000"/>
      <rgbColor rgb="00FFFFCC"/>
      <rgbColor rgb="0000FFFF"/>
      <rgbColor rgb="00660066"/>
      <rgbColor rgb="00FF00FF"/>
      <rgbColor rgb="000066CC"/>
      <rgbColor rgb="00FFFF00"/>
      <rgbColor rgb="00000080"/>
      <rgbColor rgb="00000080"/>
      <rgbColor rgb="00FFFF00"/>
      <rgbColor rgb="00008000"/>
      <rgbColor rgb="00800080"/>
      <rgbColor rgb="00800000"/>
      <rgbColor rgb="00008080"/>
      <rgbColor rgb="00008080"/>
      <rgbColor rgb="0000CCFF"/>
      <rgbColor rgb="00800080"/>
      <rgbColor rgb="00CCFFCC"/>
      <rgbColor rgb="00808000"/>
      <rgbColor rgb="0099CCFF"/>
      <rgbColor rgb="00C0C0C0"/>
      <rgbColor rgb="00CC99FF"/>
      <rgbColor rgb="00808080"/>
      <rgbColor rgb="003366FF"/>
      <rgbColor rgb="00FF9999"/>
      <rgbColor rgb="0099CC00"/>
      <rgbColor rgb="00663399"/>
      <rgbColor rgb="00FF9900"/>
      <rgbColor rgb="00CCFFFF"/>
      <rgbColor rgb="00666699"/>
      <rgbColor rgb="00FFFFCC"/>
      <rgbColor rgb="00003366"/>
      <rgbColor rgb="00660066"/>
      <rgbColor rgb="00003300"/>
      <rgbColor rgb="008080FF"/>
      <rgbColor rgb="00993300"/>
      <rgbColor rgb="00CC6600"/>
      <rgbColor rgb="00333399"/>
      <rgbColor rgb="00FFCCC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0"/>
  <sheetViews>
    <sheetView showGridLines="0" tabSelected="1" zoomScalePageLayoutView="60" workbookViewId="0">
      <selection activeCell="F2" sqref="F2:Q2"/>
    </sheetView>
  </sheetViews>
  <sheetFormatPr defaultColWidth="8" defaultRowHeight="14.25"/>
  <cols>
    <col min="1" max="1" width="3.3" style="1"/>
    <col min="2" max="2" width="6.30833333333333" style="1"/>
    <col min="3" max="3" width="5.73333333333333" style="1"/>
    <col min="4" max="4" width="28.9666666666667" style="1"/>
    <col min="5" max="5" width="9.175" style="1"/>
    <col min="6" max="6" width="8.31666666666667" style="1"/>
    <col min="7" max="7" width="5.45" style="1"/>
    <col min="8" max="8" width="14.3416666666667" style="1"/>
    <col min="9" max="9" width="14.9166666666667" style="1"/>
    <col min="10" max="10" width="3.86666666666667" style="1"/>
    <col min="11" max="11" width="6.88333333333333" style="1"/>
    <col min="12" max="12" width="3.00833333333333" style="1"/>
    <col min="13" max="13" width="8.89166666666667" style="1"/>
    <col min="14" max="14" width="6.88333333333333" style="1"/>
    <col min="15" max="15" width="20.2166666666667" style="1"/>
    <col min="16" max="16" width="3.15" style="1"/>
    <col min="17" max="17" width="12.475" style="1"/>
    <col min="18" max="18" width="8" style="1" hidden="1"/>
  </cols>
  <sheetData>
    <row r="1" ht="47.25" customHeight="1" spans="1:18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ht="47.25" customHeight="1" spans="1:18">
      <c r="A2" s="186"/>
      <c r="B2" s="2" t="s">
        <v>0</v>
      </c>
      <c r="C2" s="92"/>
      <c r="D2" s="90"/>
      <c r="E2" s="92"/>
      <c r="F2" s="93" t="s">
        <v>1</v>
      </c>
      <c r="G2" s="93"/>
      <c r="H2" s="93"/>
      <c r="I2" s="93"/>
      <c r="J2" s="93"/>
      <c r="K2" s="93"/>
      <c r="L2" s="93"/>
      <c r="M2" s="93"/>
      <c r="N2" s="93"/>
      <c r="O2" s="94"/>
      <c r="P2" s="94"/>
      <c r="Q2" s="94"/>
      <c r="R2" s="208"/>
    </row>
    <row r="3" ht="19.5" customHeight="1" spans="1:18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191"/>
      <c r="P3" s="191"/>
      <c r="Q3" s="191"/>
      <c r="R3" s="191"/>
    </row>
    <row r="4" ht="19.5" customHeight="1" spans="1:18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191"/>
      <c r="P4" s="191"/>
      <c r="Q4" s="191"/>
      <c r="R4" s="191"/>
    </row>
    <row r="5" ht="19.5" customHeight="1" spans="1:18">
      <c r="A5" s="87"/>
      <c r="B5" s="87"/>
      <c r="C5" s="187" t="s">
        <v>2</v>
      </c>
      <c r="D5" s="187"/>
      <c r="E5" s="188"/>
      <c r="F5" s="189"/>
      <c r="G5" s="87"/>
      <c r="H5" s="87"/>
      <c r="I5" s="87"/>
      <c r="J5" s="87"/>
      <c r="K5" s="87"/>
      <c r="L5" s="87"/>
      <c r="M5" s="87"/>
      <c r="N5" s="87"/>
      <c r="O5" s="191"/>
      <c r="P5" s="191"/>
      <c r="Q5" s="191"/>
      <c r="R5" s="191"/>
    </row>
    <row r="6" ht="19.5" customHeight="1" spans="1:18">
      <c r="A6" s="87"/>
      <c r="B6" s="87"/>
      <c r="C6" s="87"/>
      <c r="D6" s="87"/>
      <c r="E6" s="190"/>
      <c r="F6" s="190"/>
      <c r="G6" s="191"/>
      <c r="H6" s="87" t="s">
        <v>3</v>
      </c>
      <c r="I6" s="197"/>
      <c r="J6" s="87" t="s">
        <v>4</v>
      </c>
      <c r="K6" s="197"/>
      <c r="L6" s="87" t="s">
        <v>5</v>
      </c>
      <c r="M6" s="197"/>
      <c r="N6" s="87" t="s">
        <v>6</v>
      </c>
      <c r="O6" s="191"/>
      <c r="P6" s="191"/>
      <c r="Q6" s="191"/>
      <c r="R6" s="191"/>
    </row>
    <row r="7" ht="19.5" customHeight="1" spans="1:18">
      <c r="A7" s="87"/>
      <c r="B7" s="187" t="s">
        <v>7</v>
      </c>
      <c r="C7" s="87"/>
      <c r="D7" s="187"/>
      <c r="E7" s="188"/>
      <c r="F7" s="189"/>
      <c r="G7" s="87"/>
      <c r="H7" s="87"/>
      <c r="I7" s="200"/>
      <c r="J7" s="87"/>
      <c r="K7" s="200"/>
      <c r="L7" s="87"/>
      <c r="M7" s="200"/>
      <c r="N7" s="87"/>
      <c r="O7" s="191"/>
      <c r="P7" s="191"/>
      <c r="Q7" s="191"/>
      <c r="R7" s="191"/>
    </row>
    <row r="8" ht="19.5" customHeight="1" spans="1:18">
      <c r="A8" s="87"/>
      <c r="B8" s="87"/>
      <c r="C8" s="87"/>
      <c r="D8" s="87"/>
      <c r="E8" s="190"/>
      <c r="F8" s="190"/>
      <c r="G8" s="87"/>
      <c r="H8" s="87"/>
      <c r="I8" s="87"/>
      <c r="J8" s="198"/>
      <c r="K8" s="198"/>
      <c r="L8" s="87"/>
      <c r="M8" s="87"/>
      <c r="N8" s="87"/>
      <c r="O8" s="191"/>
      <c r="P8" s="191"/>
      <c r="Q8" s="191"/>
      <c r="R8" s="191"/>
    </row>
    <row r="9" ht="19.5" customHeight="1" spans="1:18">
      <c r="A9" s="33"/>
      <c r="B9" s="33"/>
      <c r="C9" s="33"/>
      <c r="D9" s="187" t="s">
        <v>8</v>
      </c>
      <c r="E9" s="192"/>
      <c r="F9" s="192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ht="19.5" customHeight="1" spans="1:18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ht="19.5" customHeight="1" spans="1:18">
      <c r="A11" s="33"/>
      <c r="B11" s="33"/>
      <c r="C11" s="33"/>
      <c r="D11" s="187" t="s">
        <v>9</v>
      </c>
      <c r="E11" s="193"/>
      <c r="F11" s="194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ht="19.5" customHeight="1" spans="1:18">
      <c r="A12" s="33"/>
      <c r="B12" s="33"/>
      <c r="C12" s="33"/>
      <c r="D12" s="33"/>
      <c r="E12" s="195"/>
      <c r="F12" s="195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</row>
    <row r="13" ht="19.5" customHeight="1" spans="1:18">
      <c r="A13" s="87"/>
      <c r="B13" s="196"/>
      <c r="C13" s="187" t="s">
        <v>10</v>
      </c>
      <c r="D13" s="196"/>
      <c r="E13" s="197"/>
      <c r="F13" s="192"/>
      <c r="G13" s="33"/>
      <c r="H13" s="198" t="s">
        <v>11</v>
      </c>
      <c r="I13" s="201"/>
      <c r="J13" s="202"/>
      <c r="K13" s="202"/>
      <c r="L13" s="191"/>
      <c r="M13" s="87" t="s">
        <v>12</v>
      </c>
      <c r="N13" s="191"/>
      <c r="O13" s="202"/>
      <c r="P13" s="191"/>
      <c r="Q13" s="191"/>
      <c r="R13" s="191"/>
    </row>
    <row r="14" ht="19.5" customHeight="1" spans="1:18">
      <c r="A14" s="87"/>
      <c r="B14" s="196"/>
      <c r="C14" s="196"/>
      <c r="D14" s="196"/>
      <c r="E14" s="199"/>
      <c r="F14" s="33"/>
      <c r="G14" s="33"/>
      <c r="H14" s="198"/>
      <c r="I14" s="198"/>
      <c r="J14" s="203"/>
      <c r="K14" s="203"/>
      <c r="L14" s="87"/>
      <c r="M14" s="87"/>
      <c r="N14" s="87"/>
      <c r="O14" s="204"/>
      <c r="P14" s="191"/>
      <c r="Q14" s="191"/>
      <c r="R14" s="191"/>
    </row>
    <row r="15" ht="19.5" customHeight="1" spans="1:18">
      <c r="A15" s="87"/>
      <c r="B15" s="187" t="s">
        <v>13</v>
      </c>
      <c r="C15" s="196"/>
      <c r="D15" s="196"/>
      <c r="E15" s="197"/>
      <c r="F15" s="192"/>
      <c r="G15" s="33"/>
      <c r="H15" s="198" t="s">
        <v>11</v>
      </c>
      <c r="I15" s="201"/>
      <c r="J15" s="202"/>
      <c r="K15" s="202"/>
      <c r="L15" s="191"/>
      <c r="M15" s="87" t="s">
        <v>12</v>
      </c>
      <c r="N15" s="191"/>
      <c r="O15" s="202"/>
      <c r="P15" s="191"/>
      <c r="Q15" s="191"/>
      <c r="R15" s="191"/>
    </row>
    <row r="16" ht="19.5" customHeight="1" spans="1:18">
      <c r="A16" s="87"/>
      <c r="B16" s="196"/>
      <c r="C16" s="196"/>
      <c r="D16" s="196"/>
      <c r="E16" s="199"/>
      <c r="F16" s="33"/>
      <c r="G16" s="33"/>
      <c r="H16" s="198"/>
      <c r="I16" s="198"/>
      <c r="J16" s="200"/>
      <c r="K16" s="200"/>
      <c r="L16" s="87"/>
      <c r="M16" s="87"/>
      <c r="N16" s="87"/>
      <c r="O16" s="205"/>
      <c r="P16" s="191"/>
      <c r="Q16" s="191"/>
      <c r="R16" s="191"/>
    </row>
    <row r="17" ht="19.5" customHeight="1" spans="1:18">
      <c r="A17" s="33"/>
      <c r="B17" s="196"/>
      <c r="C17" s="187" t="s">
        <v>14</v>
      </c>
      <c r="D17" s="196"/>
      <c r="E17" s="197"/>
      <c r="F17" s="192"/>
      <c r="G17" s="33"/>
      <c r="H17" s="198" t="s">
        <v>11</v>
      </c>
      <c r="I17" s="198"/>
      <c r="J17" s="206"/>
      <c r="K17" s="206"/>
      <c r="L17" s="33"/>
      <c r="M17" s="87" t="s">
        <v>12</v>
      </c>
      <c r="N17" s="87"/>
      <c r="O17" s="202"/>
      <c r="P17" s="191"/>
      <c r="Q17" s="191"/>
      <c r="R17" s="33"/>
    </row>
    <row r="18" ht="19.5" customHeight="1" spans="1:18">
      <c r="A18" s="87"/>
      <c r="B18" s="196"/>
      <c r="C18" s="196"/>
      <c r="D18" s="196"/>
      <c r="E18" s="199"/>
      <c r="F18" s="199"/>
      <c r="G18" s="33"/>
      <c r="H18" s="198"/>
      <c r="I18" s="198"/>
      <c r="J18" s="207"/>
      <c r="K18" s="200"/>
      <c r="L18" s="87"/>
      <c r="M18" s="87"/>
      <c r="N18" s="87"/>
      <c r="O18" s="200"/>
      <c r="P18" s="191"/>
      <c r="Q18" s="191"/>
      <c r="R18" s="191"/>
    </row>
    <row r="19" ht="13.5" customHeight="1" spans="1:18">
      <c r="A19" s="87"/>
      <c r="B19" s="196"/>
      <c r="C19" s="187" t="s">
        <v>15</v>
      </c>
      <c r="D19" s="196"/>
      <c r="E19" s="197"/>
      <c r="F19" s="192"/>
      <c r="G19" s="33"/>
      <c r="H19" s="198" t="s">
        <v>16</v>
      </c>
      <c r="I19" s="198"/>
      <c r="J19" s="197"/>
      <c r="K19" s="206"/>
      <c r="L19" s="87"/>
      <c r="M19" s="87" t="s">
        <v>12</v>
      </c>
      <c r="N19" s="87"/>
      <c r="O19" s="202"/>
      <c r="P19" s="191"/>
      <c r="Q19" s="191"/>
      <c r="R19" s="191"/>
    </row>
    <row r="20" ht="13.5" customHeight="1" spans="1:18">
      <c r="A20" s="87"/>
      <c r="B20" s="87"/>
      <c r="C20" s="87"/>
      <c r="D20" s="87"/>
      <c r="E20" s="87"/>
      <c r="F20" s="200"/>
      <c r="G20" s="87"/>
      <c r="H20" s="87"/>
      <c r="I20" s="87"/>
      <c r="J20" s="200"/>
      <c r="K20" s="200"/>
      <c r="L20" s="87"/>
      <c r="M20" s="87"/>
      <c r="N20" s="87"/>
      <c r="O20" s="205"/>
      <c r="P20" s="191"/>
      <c r="Q20" s="191"/>
      <c r="R20" s="191"/>
    </row>
  </sheetData>
  <mergeCells count="29">
    <mergeCell ref="B2:E2"/>
    <mergeCell ref="F2:Q2"/>
    <mergeCell ref="C5:D5"/>
    <mergeCell ref="E5:F5"/>
    <mergeCell ref="B7:D7"/>
    <mergeCell ref="E7:F7"/>
    <mergeCell ref="E9:F9"/>
    <mergeCell ref="E11:F11"/>
    <mergeCell ref="C13:D13"/>
    <mergeCell ref="E13:F13"/>
    <mergeCell ref="H13:I13"/>
    <mergeCell ref="J13:K13"/>
    <mergeCell ref="M13:N13"/>
    <mergeCell ref="B15:D15"/>
    <mergeCell ref="E15:F15"/>
    <mergeCell ref="H15:I15"/>
    <mergeCell ref="J15:K15"/>
    <mergeCell ref="M15:N15"/>
    <mergeCell ref="C17:D17"/>
    <mergeCell ref="E17:F17"/>
    <mergeCell ref="H17:I17"/>
    <mergeCell ref="J17:K17"/>
    <mergeCell ref="M17:N17"/>
    <mergeCell ref="H18:I18"/>
    <mergeCell ref="C19:D19"/>
    <mergeCell ref="E19:F19"/>
    <mergeCell ref="H19:I19"/>
    <mergeCell ref="J19:K19"/>
    <mergeCell ref="M19:N19"/>
  </mergeCells>
  <printOptions horizontalCentered="1"/>
  <pageMargins left="1.18110236220472" right="1.18110236220472" top="1.18110236220472" bottom="1.18110236220472" header="0.51181" footer="0.51181"/>
  <pageSetup paperSize="9" scale="80" pageOrder="overThenDown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showGridLines="0" zoomScalePageLayoutView="60" workbookViewId="0">
      <pane topLeftCell="D11" activePane="bottomRight" state="frozen"/>
      <selection activeCell="A1" sqref="A1"/>
    </sheetView>
  </sheetViews>
  <sheetFormatPr defaultColWidth="8" defaultRowHeight="14.25"/>
  <cols>
    <col min="1" max="1" width="8" style="1" hidden="1"/>
    <col min="2" max="2" width="18.2083333333333" style="1"/>
    <col min="3" max="3" width="20.2166666666667" style="1"/>
    <col min="4" max="4" width="24.0916666666667" style="1"/>
    <col min="5" max="5" width="24.525" style="1"/>
    <col min="6" max="8" width="21.5083333333333" style="1"/>
    <col min="9" max="9" width="10.325" style="1"/>
    <col min="10" max="10" width="11.6166666666667" style="1"/>
  </cols>
  <sheetData>
    <row r="1" ht="39" customHeight="1" spans="1:10">
      <c r="A1" s="33"/>
      <c r="B1" s="2" t="s">
        <v>0</v>
      </c>
      <c r="C1" s="122"/>
      <c r="D1" s="92"/>
      <c r="E1" s="93" t="s">
        <v>129</v>
      </c>
      <c r="F1" s="93"/>
      <c r="G1" s="94"/>
      <c r="H1" s="93"/>
      <c r="I1" s="93"/>
      <c r="J1" s="93"/>
    </row>
    <row r="2" ht="21.75" customHeight="1" spans="1:10">
      <c r="A2" s="95"/>
      <c r="B2" s="96"/>
      <c r="C2" s="96"/>
      <c r="D2" s="96"/>
      <c r="E2" s="96"/>
      <c r="F2" s="96"/>
      <c r="G2" s="96"/>
      <c r="H2" s="96"/>
      <c r="I2" s="117" t="s">
        <v>130</v>
      </c>
      <c r="J2" s="36"/>
    </row>
    <row r="3" ht="21.75" customHeight="1" spans="1:10">
      <c r="A3" s="98"/>
      <c r="B3" s="99" t="s">
        <v>47</v>
      </c>
      <c r="C3" s="99" t="s">
        <v>48</v>
      </c>
      <c r="D3" s="100"/>
      <c r="E3" s="100"/>
      <c r="F3" s="101" t="s">
        <v>0</v>
      </c>
      <c r="G3" s="102"/>
      <c r="H3" s="100"/>
      <c r="I3" s="118"/>
      <c r="J3" s="119" t="s">
        <v>49</v>
      </c>
    </row>
    <row r="4" ht="41.25" customHeight="1" spans="1:10">
      <c r="A4" s="107"/>
      <c r="B4" s="104" t="s">
        <v>50</v>
      </c>
      <c r="C4" s="123"/>
      <c r="D4" s="104" t="s">
        <v>51</v>
      </c>
      <c r="E4" s="104" t="s">
        <v>52</v>
      </c>
      <c r="F4" s="104" t="s">
        <v>53</v>
      </c>
      <c r="G4" s="104" t="s">
        <v>54</v>
      </c>
      <c r="H4" s="106" t="s">
        <v>55</v>
      </c>
      <c r="I4" s="106" t="s">
        <v>56</v>
      </c>
      <c r="J4" s="106" t="s">
        <v>57</v>
      </c>
    </row>
    <row r="5" ht="27" customHeight="1" spans="1:10">
      <c r="A5" s="107"/>
      <c r="B5" s="108" t="s">
        <v>58</v>
      </c>
      <c r="C5" s="109"/>
      <c r="D5" s="42">
        <v>81590044.14</v>
      </c>
      <c r="E5" s="42">
        <v>81590044.14</v>
      </c>
      <c r="F5" s="42">
        <v>81590044.14</v>
      </c>
      <c r="G5" s="42">
        <f>E5</f>
        <v>81590044.14</v>
      </c>
      <c r="H5" s="42">
        <v>78880314.29</v>
      </c>
      <c r="I5" s="120">
        <f t="shared" ref="I5:I23" si="0">IF(E5=0,0,G5/E5)</f>
        <v>1</v>
      </c>
      <c r="J5" s="120">
        <v>0.0344</v>
      </c>
    </row>
    <row r="6" ht="27" customHeight="1" spans="1:10">
      <c r="A6" s="107"/>
      <c r="B6" s="108" t="s">
        <v>81</v>
      </c>
      <c r="C6" s="109"/>
      <c r="D6" s="42">
        <v>56192590</v>
      </c>
      <c r="E6" s="42">
        <v>56192590</v>
      </c>
      <c r="F6" s="42">
        <v>16525618.02</v>
      </c>
      <c r="G6" s="42">
        <f>G7+G12+G13</f>
        <v>16525618.02</v>
      </c>
      <c r="H6" s="42">
        <v>14655734.23</v>
      </c>
      <c r="I6" s="120">
        <f t="shared" si="0"/>
        <v>0.294088918485516</v>
      </c>
      <c r="J6" s="120">
        <v>0.1276</v>
      </c>
    </row>
    <row r="7" ht="27" customHeight="1" spans="1:10">
      <c r="A7" s="107"/>
      <c r="B7" s="108" t="s">
        <v>82</v>
      </c>
      <c r="C7" s="109"/>
      <c r="D7" s="42">
        <v>56192590</v>
      </c>
      <c r="E7" s="42">
        <v>56192590</v>
      </c>
      <c r="F7" s="42">
        <v>16525618.02</v>
      </c>
      <c r="G7" s="42">
        <f>SUM(G8:G11)</f>
        <v>16525618.02</v>
      </c>
      <c r="H7" s="42">
        <v>14655734.23</v>
      </c>
      <c r="I7" s="120">
        <f t="shared" si="0"/>
        <v>0.294088918485516</v>
      </c>
      <c r="J7" s="120">
        <v>0.1276</v>
      </c>
    </row>
    <row r="8" ht="27" customHeight="1" spans="1:10">
      <c r="A8" s="107"/>
      <c r="B8" s="108" t="s">
        <v>131</v>
      </c>
      <c r="C8" s="109"/>
      <c r="D8" s="42">
        <v>55172590</v>
      </c>
      <c r="E8" s="42">
        <v>55172590</v>
      </c>
      <c r="F8" s="42">
        <v>16522231.65</v>
      </c>
      <c r="G8" s="110">
        <v>16522231.65</v>
      </c>
      <c r="H8" s="42">
        <v>14636191.59</v>
      </c>
      <c r="I8" s="120">
        <f t="shared" si="0"/>
        <v>0.299464492241528</v>
      </c>
      <c r="J8" s="120">
        <v>0.1289</v>
      </c>
    </row>
    <row r="9" ht="27" customHeight="1" spans="1:10">
      <c r="A9" s="111"/>
      <c r="B9" s="108" t="s">
        <v>61</v>
      </c>
      <c r="C9" s="109"/>
      <c r="D9" s="42">
        <v>0</v>
      </c>
      <c r="E9" s="42">
        <v>0</v>
      </c>
      <c r="F9" s="42">
        <v>0</v>
      </c>
      <c r="G9" s="110">
        <v>0</v>
      </c>
      <c r="H9" s="42">
        <v>0</v>
      </c>
      <c r="I9" s="120">
        <f t="shared" si="0"/>
        <v>0</v>
      </c>
      <c r="J9" s="120">
        <v>0</v>
      </c>
    </row>
    <row r="10" ht="27" customHeight="1" spans="1:10">
      <c r="A10" s="107"/>
      <c r="B10" s="108" t="s">
        <v>62</v>
      </c>
      <c r="C10" s="109"/>
      <c r="D10" s="42">
        <v>1020000</v>
      </c>
      <c r="E10" s="42">
        <v>1020000</v>
      </c>
      <c r="F10" s="42">
        <v>1430.42</v>
      </c>
      <c r="G10" s="110">
        <v>1430.42</v>
      </c>
      <c r="H10" s="42">
        <v>19542.64</v>
      </c>
      <c r="I10" s="120">
        <f t="shared" si="0"/>
        <v>0.00140237254901961</v>
      </c>
      <c r="J10" s="120">
        <v>-0.9268</v>
      </c>
    </row>
    <row r="11" ht="27" customHeight="1" spans="1:10">
      <c r="A11" s="107"/>
      <c r="B11" s="108" t="s">
        <v>119</v>
      </c>
      <c r="C11" s="109"/>
      <c r="D11" s="42">
        <v>0</v>
      </c>
      <c r="E11" s="42">
        <v>0</v>
      </c>
      <c r="F11" s="42">
        <v>1955.95</v>
      </c>
      <c r="G11" s="110">
        <v>1955.95</v>
      </c>
      <c r="H11" s="42">
        <v>0</v>
      </c>
      <c r="I11" s="120">
        <f t="shared" si="0"/>
        <v>0</v>
      </c>
      <c r="J11" s="120">
        <v>1</v>
      </c>
    </row>
    <row r="12" ht="27" customHeight="1" spans="1:10">
      <c r="A12" s="107"/>
      <c r="B12" s="108" t="s">
        <v>84</v>
      </c>
      <c r="C12" s="109"/>
      <c r="D12" s="42">
        <v>0</v>
      </c>
      <c r="E12" s="42">
        <v>0</v>
      </c>
      <c r="F12" s="42">
        <v>0</v>
      </c>
      <c r="G12" s="110">
        <v>0</v>
      </c>
      <c r="H12" s="42">
        <v>0</v>
      </c>
      <c r="I12" s="120">
        <f t="shared" si="0"/>
        <v>0</v>
      </c>
      <c r="J12" s="126">
        <v>0</v>
      </c>
    </row>
    <row r="13" ht="27" customHeight="1" spans="1:10">
      <c r="A13" s="107"/>
      <c r="B13" s="108" t="s">
        <v>86</v>
      </c>
      <c r="C13" s="109"/>
      <c r="D13" s="42">
        <v>0</v>
      </c>
      <c r="E13" s="42">
        <v>0</v>
      </c>
      <c r="F13" s="42">
        <v>0</v>
      </c>
      <c r="G13" s="110">
        <v>0</v>
      </c>
      <c r="H13" s="42">
        <v>0</v>
      </c>
      <c r="I13" s="120">
        <f t="shared" si="0"/>
        <v>0</v>
      </c>
      <c r="J13" s="126">
        <v>0</v>
      </c>
    </row>
    <row r="14" ht="27" customHeight="1" spans="1:10">
      <c r="A14" s="107"/>
      <c r="B14" s="108" t="s">
        <v>88</v>
      </c>
      <c r="C14" s="109"/>
      <c r="D14" s="42">
        <v>61392775</v>
      </c>
      <c r="E14" s="42">
        <v>61392775</v>
      </c>
      <c r="F14" s="42">
        <v>16797575.66</v>
      </c>
      <c r="G14" s="42">
        <f>G15+G20+G21</f>
        <v>16797575.66</v>
      </c>
      <c r="H14" s="42">
        <v>15726093.73</v>
      </c>
      <c r="I14" s="120">
        <f t="shared" si="0"/>
        <v>0.273608346584757</v>
      </c>
      <c r="J14" s="120">
        <v>0.0681</v>
      </c>
    </row>
    <row r="15" ht="27" customHeight="1" spans="1:10">
      <c r="A15" s="107"/>
      <c r="B15" s="108" t="s">
        <v>89</v>
      </c>
      <c r="C15" s="109"/>
      <c r="D15" s="42">
        <v>58772775</v>
      </c>
      <c r="E15" s="42">
        <v>58772775</v>
      </c>
      <c r="F15" s="42">
        <v>16797575.66</v>
      </c>
      <c r="G15" s="42">
        <f>SUM(G16:G19)</f>
        <v>16797575.66</v>
      </c>
      <c r="H15" s="42">
        <v>15726093.73</v>
      </c>
      <c r="I15" s="120">
        <f t="shared" si="0"/>
        <v>0.285805386252393</v>
      </c>
      <c r="J15" s="120">
        <v>0.0681</v>
      </c>
    </row>
    <row r="16" ht="27" customHeight="1" spans="1:10">
      <c r="A16" s="107"/>
      <c r="B16" s="108" t="s">
        <v>132</v>
      </c>
      <c r="C16" s="109"/>
      <c r="D16" s="42">
        <v>57982775</v>
      </c>
      <c r="E16" s="42">
        <v>57982775</v>
      </c>
      <c r="F16" s="42">
        <v>16586283.38</v>
      </c>
      <c r="G16" s="110">
        <v>16586283.38</v>
      </c>
      <c r="H16" s="42">
        <v>15481193.73</v>
      </c>
      <c r="I16" s="120">
        <f t="shared" si="0"/>
        <v>0.286055356612373</v>
      </c>
      <c r="J16" s="120">
        <v>0.0714</v>
      </c>
    </row>
    <row r="17" ht="27" customHeight="1" spans="1:10">
      <c r="A17" s="107"/>
      <c r="B17" s="108" t="s">
        <v>133</v>
      </c>
      <c r="C17" s="109"/>
      <c r="D17" s="42">
        <v>0</v>
      </c>
      <c r="E17" s="42">
        <v>0</v>
      </c>
      <c r="F17" s="42">
        <v>307</v>
      </c>
      <c r="G17" s="110">
        <v>307</v>
      </c>
      <c r="H17" s="42">
        <v>0</v>
      </c>
      <c r="I17" s="120">
        <f t="shared" si="0"/>
        <v>0</v>
      </c>
      <c r="J17" s="120">
        <v>1</v>
      </c>
    </row>
    <row r="18" ht="27" customHeight="1" spans="1:10">
      <c r="A18" s="107"/>
      <c r="B18" s="108" t="s">
        <v>134</v>
      </c>
      <c r="C18" s="109"/>
      <c r="D18" s="42">
        <v>790000</v>
      </c>
      <c r="E18" s="42">
        <v>790000</v>
      </c>
      <c r="F18" s="42">
        <v>210000</v>
      </c>
      <c r="G18" s="110">
        <v>210000</v>
      </c>
      <c r="H18" s="42">
        <v>244900</v>
      </c>
      <c r="I18" s="120">
        <f t="shared" si="0"/>
        <v>0.265822784810127</v>
      </c>
      <c r="J18" s="120">
        <v>-0.1425</v>
      </c>
    </row>
    <row r="19" ht="27" customHeight="1" spans="1:10">
      <c r="A19" s="107"/>
      <c r="B19" s="108" t="s">
        <v>93</v>
      </c>
      <c r="C19" s="109"/>
      <c r="D19" s="42">
        <v>0</v>
      </c>
      <c r="E19" s="42">
        <v>0</v>
      </c>
      <c r="F19" s="42">
        <v>985.28</v>
      </c>
      <c r="G19" s="110">
        <v>985.28</v>
      </c>
      <c r="H19" s="42">
        <v>0</v>
      </c>
      <c r="I19" s="120">
        <f t="shared" si="0"/>
        <v>0</v>
      </c>
      <c r="J19" s="120">
        <v>1</v>
      </c>
    </row>
    <row r="20" ht="27" customHeight="1" spans="1:10">
      <c r="A20" s="107"/>
      <c r="B20" s="108" t="s">
        <v>95</v>
      </c>
      <c r="C20" s="109"/>
      <c r="D20" s="42">
        <v>0</v>
      </c>
      <c r="E20" s="42">
        <v>0</v>
      </c>
      <c r="F20" s="42">
        <v>0</v>
      </c>
      <c r="G20" s="110">
        <v>0</v>
      </c>
      <c r="H20" s="42">
        <v>0</v>
      </c>
      <c r="I20" s="120">
        <f t="shared" si="0"/>
        <v>0</v>
      </c>
      <c r="J20" s="120">
        <v>0</v>
      </c>
    </row>
    <row r="21" ht="27" customHeight="1" spans="1:10">
      <c r="A21" s="107"/>
      <c r="B21" s="108" t="s">
        <v>97</v>
      </c>
      <c r="C21" s="109"/>
      <c r="D21" s="42">
        <v>2620000</v>
      </c>
      <c r="E21" s="42">
        <v>2620000</v>
      </c>
      <c r="F21" s="42">
        <v>0</v>
      </c>
      <c r="G21" s="110">
        <v>0</v>
      </c>
      <c r="H21" s="42">
        <v>0</v>
      </c>
      <c r="I21" s="120">
        <f t="shared" si="0"/>
        <v>0</v>
      </c>
      <c r="J21" s="120">
        <v>0</v>
      </c>
    </row>
    <row r="22" ht="27" customHeight="1" spans="1:10">
      <c r="A22" s="107"/>
      <c r="B22" s="108" t="s">
        <v>74</v>
      </c>
      <c r="C22" s="109"/>
      <c r="D22" s="42">
        <v>-5200185</v>
      </c>
      <c r="E22" s="42">
        <v>-5200185</v>
      </c>
      <c r="F22" s="42">
        <f>F6-F14</f>
        <v>-271957.640000001</v>
      </c>
      <c r="G22" s="42">
        <f>G6-G14</f>
        <v>-271957.640000004</v>
      </c>
      <c r="H22" s="42">
        <v>-1070359.5</v>
      </c>
      <c r="I22" s="120">
        <f t="shared" si="0"/>
        <v>0.0522976855631106</v>
      </c>
      <c r="J22" s="120">
        <v>0.7459</v>
      </c>
    </row>
    <row r="23" ht="27" customHeight="1" spans="1:10">
      <c r="A23" s="107"/>
      <c r="B23" s="108" t="s">
        <v>75</v>
      </c>
      <c r="C23" s="109"/>
      <c r="D23" s="42">
        <f>D5+D22</f>
        <v>76389859.14</v>
      </c>
      <c r="E23" s="42">
        <f>E5+E22</f>
        <v>76389859.14</v>
      </c>
      <c r="F23" s="42">
        <f>F5+F22</f>
        <v>81318086.5</v>
      </c>
      <c r="G23" s="42">
        <f>G5+G22</f>
        <v>81318086.5</v>
      </c>
      <c r="H23" s="42">
        <v>77809954.79</v>
      </c>
      <c r="I23" s="120">
        <f t="shared" si="0"/>
        <v>1.06451415692452</v>
      </c>
      <c r="J23" s="120">
        <v>0.0451</v>
      </c>
    </row>
    <row r="24" ht="27" customHeight="1" spans="1:10">
      <c r="A24" s="95"/>
      <c r="B24" s="114"/>
      <c r="C24" s="115"/>
      <c r="D24" s="124"/>
      <c r="E24" s="115"/>
      <c r="F24" s="124"/>
      <c r="G24" s="115"/>
      <c r="H24" s="125"/>
      <c r="I24" s="125"/>
      <c r="J24" s="127" t="s">
        <v>135</v>
      </c>
    </row>
  </sheetData>
  <mergeCells count="24">
    <mergeCell ref="B1:D1"/>
    <mergeCell ref="E1:J1"/>
    <mergeCell ref="I2:J2"/>
    <mergeCell ref="F3:G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</mergeCells>
  <printOptions horizontalCentered="1"/>
  <pageMargins left="1.18110236220472" right="1.18110236220472" top="0.393700787401575" bottom="0.393700787401575" header="0.51181" footer="0.51181"/>
  <pageSetup paperSize="9" scale="80" pageOrder="overThenDown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showGridLines="0" zoomScalePageLayoutView="60" workbookViewId="0">
      <pane topLeftCell="D5" activePane="bottomRight" state="frozen"/>
      <selection activeCell="E1" sqref="E1:I1"/>
    </sheetView>
  </sheetViews>
  <sheetFormatPr defaultColWidth="8" defaultRowHeight="14.25"/>
  <cols>
    <col min="1" max="1" width="8" style="1" hidden="1"/>
    <col min="2" max="2" width="18.2083333333333" style="1"/>
    <col min="3" max="3" width="21.8" style="1"/>
    <col min="4" max="8" width="22.9416666666667" style="1"/>
    <col min="9" max="9" width="11.9" style="1"/>
    <col min="10" max="10" width="12.7583333333333" style="1"/>
  </cols>
  <sheetData>
    <row r="1" ht="39" customHeight="1" spans="1:10">
      <c r="A1" s="2" t="s">
        <v>0</v>
      </c>
      <c r="B1" s="90"/>
      <c r="C1" s="91"/>
      <c r="D1" s="92"/>
      <c r="E1" s="93" t="s">
        <v>136</v>
      </c>
      <c r="F1" s="93"/>
      <c r="G1" s="94"/>
      <c r="H1" s="93"/>
      <c r="I1" s="93"/>
      <c r="J1" s="116"/>
    </row>
    <row r="2" ht="19.5" customHeight="1" spans="1:10">
      <c r="A2" s="95"/>
      <c r="B2" s="96"/>
      <c r="C2" s="96"/>
      <c r="D2" s="96"/>
      <c r="E2" s="96"/>
      <c r="F2" s="97"/>
      <c r="G2" s="96"/>
      <c r="H2" s="96"/>
      <c r="I2" s="117" t="s">
        <v>137</v>
      </c>
      <c r="J2" s="36"/>
    </row>
    <row r="3" ht="21.75" customHeight="1" spans="1:10">
      <c r="A3" s="98"/>
      <c r="B3" s="99" t="s">
        <v>47</v>
      </c>
      <c r="C3" s="99" t="s">
        <v>48</v>
      </c>
      <c r="D3" s="100"/>
      <c r="E3" s="100"/>
      <c r="F3" s="101" t="s">
        <v>0</v>
      </c>
      <c r="G3" s="102"/>
      <c r="H3" s="100"/>
      <c r="I3" s="118"/>
      <c r="J3" s="119" t="s">
        <v>138</v>
      </c>
    </row>
    <row r="4" ht="41.25" customHeight="1" spans="1:10">
      <c r="A4" s="103"/>
      <c r="B4" s="104" t="s">
        <v>50</v>
      </c>
      <c r="C4" s="105"/>
      <c r="D4" s="104" t="s">
        <v>51</v>
      </c>
      <c r="E4" s="104" t="s">
        <v>52</v>
      </c>
      <c r="F4" s="104" t="s">
        <v>53</v>
      </c>
      <c r="G4" s="104" t="s">
        <v>54</v>
      </c>
      <c r="H4" s="106" t="s">
        <v>55</v>
      </c>
      <c r="I4" s="106" t="s">
        <v>56</v>
      </c>
      <c r="J4" s="106" t="s">
        <v>57</v>
      </c>
    </row>
    <row r="5" ht="27" customHeight="1" spans="1:10">
      <c r="A5" s="107"/>
      <c r="B5" s="108" t="s">
        <v>58</v>
      </c>
      <c r="C5" s="109"/>
      <c r="D5" s="42">
        <v>236230941.58</v>
      </c>
      <c r="E5" s="42">
        <v>236230941.58</v>
      </c>
      <c r="F5" s="42">
        <v>236230941.58</v>
      </c>
      <c r="G5" s="42">
        <f>E5</f>
        <v>236230941.58</v>
      </c>
      <c r="H5" s="42">
        <v>216608349.34</v>
      </c>
      <c r="I5" s="120">
        <f t="shared" ref="I5:I29" si="0">IF(E5=0,0,G5/E5)</f>
        <v>1</v>
      </c>
      <c r="J5" s="120">
        <v>0.0906</v>
      </c>
    </row>
    <row r="6" ht="27" customHeight="1" spans="1:10">
      <c r="A6" s="107"/>
      <c r="B6" s="108" t="s">
        <v>81</v>
      </c>
      <c r="C6" s="109"/>
      <c r="D6" s="42">
        <v>61683091.46</v>
      </c>
      <c r="E6" s="42">
        <v>61683091.46</v>
      </c>
      <c r="F6" s="42">
        <v>16505602.64</v>
      </c>
      <c r="G6" s="42">
        <f>G7+G13+G14</f>
        <v>16505602.64</v>
      </c>
      <c r="H6" s="42">
        <v>13246668.89</v>
      </c>
      <c r="I6" s="120">
        <f t="shared" si="0"/>
        <v>0.267587149886991</v>
      </c>
      <c r="J6" s="120">
        <v>0.246</v>
      </c>
    </row>
    <row r="7" ht="27" customHeight="1" spans="1:10">
      <c r="A7" s="107"/>
      <c r="B7" s="108" t="s">
        <v>82</v>
      </c>
      <c r="C7" s="109"/>
      <c r="D7" s="42">
        <v>60403091.46</v>
      </c>
      <c r="E7" s="42">
        <v>60403091.46</v>
      </c>
      <c r="F7" s="42">
        <v>16505602.64</v>
      </c>
      <c r="G7" s="42">
        <f>SUM(G8:G12)</f>
        <v>16505602.64</v>
      </c>
      <c r="H7" s="42">
        <v>13246668.89</v>
      </c>
      <c r="I7" s="120">
        <f t="shared" si="0"/>
        <v>0.273257580713899</v>
      </c>
      <c r="J7" s="120">
        <v>0.246</v>
      </c>
    </row>
    <row r="8" ht="27" customHeight="1" spans="1:10">
      <c r="A8" s="107"/>
      <c r="B8" s="108" t="s">
        <v>139</v>
      </c>
      <c r="C8" s="109"/>
      <c r="D8" s="42">
        <v>56819789.07</v>
      </c>
      <c r="E8" s="42">
        <v>56819789.07</v>
      </c>
      <c r="F8" s="42">
        <v>16505118.5</v>
      </c>
      <c r="G8" s="110">
        <v>16505118.5</v>
      </c>
      <c r="H8" s="42">
        <v>13084233.16</v>
      </c>
      <c r="I8" s="120">
        <f t="shared" si="0"/>
        <v>0.2904818685558</v>
      </c>
      <c r="J8" s="120">
        <v>0.2615</v>
      </c>
    </row>
    <row r="9" ht="27" customHeight="1" spans="1:10">
      <c r="A9" s="111"/>
      <c r="B9" s="108" t="s">
        <v>61</v>
      </c>
      <c r="C9" s="109"/>
      <c r="D9" s="42">
        <v>0</v>
      </c>
      <c r="E9" s="42">
        <v>0</v>
      </c>
      <c r="F9" s="42">
        <v>0</v>
      </c>
      <c r="G9" s="110">
        <v>0</v>
      </c>
      <c r="H9" s="42">
        <v>0</v>
      </c>
      <c r="I9" s="120">
        <f t="shared" si="0"/>
        <v>0</v>
      </c>
      <c r="J9" s="120">
        <v>0</v>
      </c>
    </row>
    <row r="10" ht="27" customHeight="1" spans="1:10">
      <c r="A10" s="107"/>
      <c r="B10" s="108" t="s">
        <v>62</v>
      </c>
      <c r="C10" s="109"/>
      <c r="D10" s="42">
        <v>3247040</v>
      </c>
      <c r="E10" s="42">
        <v>3247040</v>
      </c>
      <c r="F10" s="42">
        <v>484.14</v>
      </c>
      <c r="G10" s="110">
        <v>484.14</v>
      </c>
      <c r="H10" s="42">
        <v>1027.14</v>
      </c>
      <c r="I10" s="120">
        <f t="shared" si="0"/>
        <v>0.00014910195131566</v>
      </c>
      <c r="J10" s="120">
        <v>-0.5287</v>
      </c>
    </row>
    <row r="11" ht="27" customHeight="1" spans="1:10">
      <c r="A11" s="107"/>
      <c r="B11" s="108" t="s">
        <v>119</v>
      </c>
      <c r="C11" s="109"/>
      <c r="D11" s="42">
        <v>0</v>
      </c>
      <c r="E11" s="42">
        <v>0</v>
      </c>
      <c r="F11" s="42">
        <v>0</v>
      </c>
      <c r="G11" s="110">
        <v>0</v>
      </c>
      <c r="H11" s="42">
        <v>0</v>
      </c>
      <c r="I11" s="120">
        <f t="shared" si="0"/>
        <v>0</v>
      </c>
      <c r="J11" s="120">
        <v>0</v>
      </c>
    </row>
    <row r="12" ht="27" customHeight="1" spans="1:10">
      <c r="A12" s="107"/>
      <c r="B12" s="108" t="s">
        <v>120</v>
      </c>
      <c r="C12" s="109"/>
      <c r="D12" s="42">
        <v>336262.39</v>
      </c>
      <c r="E12" s="42">
        <v>336262.39</v>
      </c>
      <c r="F12" s="42">
        <v>0</v>
      </c>
      <c r="G12" s="110">
        <v>0</v>
      </c>
      <c r="H12" s="42">
        <v>161408.59</v>
      </c>
      <c r="I12" s="120">
        <f t="shared" si="0"/>
        <v>0</v>
      </c>
      <c r="J12" s="120">
        <v>-1</v>
      </c>
    </row>
    <row r="13" ht="27" customHeight="1" spans="1:10">
      <c r="A13" s="107"/>
      <c r="B13" s="108" t="s">
        <v>84</v>
      </c>
      <c r="C13" s="109"/>
      <c r="D13" s="42">
        <v>1280000</v>
      </c>
      <c r="E13" s="42">
        <v>1280000</v>
      </c>
      <c r="F13" s="42">
        <v>0</v>
      </c>
      <c r="G13" s="110">
        <v>0</v>
      </c>
      <c r="H13" s="42">
        <v>0</v>
      </c>
      <c r="I13" s="120">
        <f t="shared" si="0"/>
        <v>0</v>
      </c>
      <c r="J13" s="120">
        <v>0</v>
      </c>
    </row>
    <row r="14" ht="27" customHeight="1" spans="1:10">
      <c r="A14" s="107"/>
      <c r="B14" s="108" t="s">
        <v>86</v>
      </c>
      <c r="C14" s="109"/>
      <c r="D14" s="42">
        <v>0</v>
      </c>
      <c r="E14" s="42">
        <v>0</v>
      </c>
      <c r="F14" s="42">
        <v>0</v>
      </c>
      <c r="G14" s="110">
        <v>0</v>
      </c>
      <c r="H14" s="42">
        <v>0</v>
      </c>
      <c r="I14" s="120">
        <f t="shared" si="0"/>
        <v>0</v>
      </c>
      <c r="J14" s="120">
        <v>0</v>
      </c>
    </row>
    <row r="15" ht="27" customHeight="1" spans="1:10">
      <c r="A15" s="107"/>
      <c r="B15" s="108" t="s">
        <v>88</v>
      </c>
      <c r="C15" s="109"/>
      <c r="D15" s="42">
        <v>34831133.14</v>
      </c>
      <c r="E15" s="42">
        <v>34831133.14</v>
      </c>
      <c r="F15" s="42">
        <v>6892202.5</v>
      </c>
      <c r="G15" s="42">
        <f>G16+G26+G27</f>
        <v>6892202.5</v>
      </c>
      <c r="H15" s="42">
        <v>8645007.63</v>
      </c>
      <c r="I15" s="120">
        <f t="shared" si="0"/>
        <v>0.197874771179494</v>
      </c>
      <c r="J15" s="120">
        <v>-0.2028</v>
      </c>
    </row>
    <row r="16" ht="27" customHeight="1" spans="1:10">
      <c r="A16" s="107"/>
      <c r="B16" s="108" t="s">
        <v>89</v>
      </c>
      <c r="C16" s="109"/>
      <c r="D16" s="42">
        <v>32771133.14</v>
      </c>
      <c r="E16" s="42">
        <v>32771133.14</v>
      </c>
      <c r="F16" s="42">
        <v>6892202.5</v>
      </c>
      <c r="G16" s="42">
        <f>SUM(G17:G25)</f>
        <v>6892202.5</v>
      </c>
      <c r="H16" s="42">
        <v>8645007.63</v>
      </c>
      <c r="I16" s="120">
        <f t="shared" si="0"/>
        <v>0.210313218970981</v>
      </c>
      <c r="J16" s="120">
        <v>-0.2028</v>
      </c>
    </row>
    <row r="17" ht="27" customHeight="1" spans="1:10">
      <c r="A17" s="107"/>
      <c r="B17" s="108" t="s">
        <v>140</v>
      </c>
      <c r="C17" s="109"/>
      <c r="D17" s="42">
        <v>12290870.52</v>
      </c>
      <c r="E17" s="42">
        <v>12290870.52</v>
      </c>
      <c r="F17" s="42">
        <v>1820801</v>
      </c>
      <c r="G17" s="110">
        <v>1820801</v>
      </c>
      <c r="H17" s="42">
        <v>3112173</v>
      </c>
      <c r="I17" s="120">
        <f t="shared" si="0"/>
        <v>0.148142558091158</v>
      </c>
      <c r="J17" s="120">
        <v>-0.4149</v>
      </c>
    </row>
    <row r="18" ht="27" customHeight="1" spans="1:10">
      <c r="A18" s="107"/>
      <c r="B18" s="108" t="s">
        <v>141</v>
      </c>
      <c r="C18" s="109"/>
      <c r="D18" s="42">
        <v>2485014.92</v>
      </c>
      <c r="E18" s="42">
        <v>2485014.92</v>
      </c>
      <c r="F18" s="42">
        <v>460780</v>
      </c>
      <c r="G18" s="110">
        <v>460780</v>
      </c>
      <c r="H18" s="42">
        <v>575792</v>
      </c>
      <c r="I18" s="120">
        <f t="shared" si="0"/>
        <v>0.185423433996927</v>
      </c>
      <c r="J18" s="120">
        <v>-0.1997</v>
      </c>
    </row>
    <row r="19" ht="27" customHeight="1" spans="1:10">
      <c r="A19" s="107"/>
      <c r="B19" s="112" t="s">
        <v>92</v>
      </c>
      <c r="C19" s="113"/>
      <c r="D19" s="42">
        <v>0</v>
      </c>
      <c r="E19" s="42">
        <v>0</v>
      </c>
      <c r="F19" s="42">
        <v>0</v>
      </c>
      <c r="G19" s="110">
        <v>0</v>
      </c>
      <c r="H19" s="42">
        <v>0</v>
      </c>
      <c r="I19" s="120">
        <f t="shared" si="0"/>
        <v>0</v>
      </c>
      <c r="J19" s="120">
        <v>0</v>
      </c>
    </row>
    <row r="20" ht="27" customHeight="1" spans="1:10">
      <c r="A20" s="107"/>
      <c r="B20" s="108" t="s">
        <v>142</v>
      </c>
      <c r="C20" s="109"/>
      <c r="D20" s="42">
        <v>0</v>
      </c>
      <c r="E20" s="42">
        <v>0</v>
      </c>
      <c r="F20" s="42">
        <v>0</v>
      </c>
      <c r="G20" s="110">
        <v>0</v>
      </c>
      <c r="H20" s="42">
        <v>0</v>
      </c>
      <c r="I20" s="120">
        <f t="shared" si="0"/>
        <v>0</v>
      </c>
      <c r="J20" s="120">
        <v>0</v>
      </c>
    </row>
    <row r="21" ht="27" customHeight="1" spans="1:10">
      <c r="A21" s="107"/>
      <c r="B21" s="108" t="s">
        <v>143</v>
      </c>
      <c r="C21" s="109"/>
      <c r="D21" s="42">
        <v>2932023</v>
      </c>
      <c r="E21" s="42">
        <v>2932023</v>
      </c>
      <c r="F21" s="42">
        <v>0</v>
      </c>
      <c r="G21" s="110">
        <v>0</v>
      </c>
      <c r="H21" s="42">
        <v>0</v>
      </c>
      <c r="I21" s="120">
        <f t="shared" si="0"/>
        <v>0</v>
      </c>
      <c r="J21" s="120">
        <v>0</v>
      </c>
    </row>
    <row r="22" ht="27" customHeight="1" spans="1:10">
      <c r="A22" s="107"/>
      <c r="B22" s="108" t="s">
        <v>144</v>
      </c>
      <c r="C22" s="109"/>
      <c r="D22" s="42">
        <v>92000</v>
      </c>
      <c r="E22" s="42">
        <v>92000</v>
      </c>
      <c r="F22" s="42">
        <v>180100</v>
      </c>
      <c r="G22" s="110">
        <v>180100</v>
      </c>
      <c r="H22" s="42">
        <v>2500</v>
      </c>
      <c r="I22" s="120">
        <f t="shared" si="0"/>
        <v>1.95760869565217</v>
      </c>
      <c r="J22" s="120">
        <v>71.04</v>
      </c>
    </row>
    <row r="23" ht="27" customHeight="1" spans="1:10">
      <c r="A23" s="107"/>
      <c r="B23" s="108" t="s">
        <v>145</v>
      </c>
      <c r="C23" s="109"/>
      <c r="D23" s="42">
        <v>11966248</v>
      </c>
      <c r="E23" s="42">
        <v>11966248</v>
      </c>
      <c r="F23" s="42">
        <v>3307048.5</v>
      </c>
      <c r="G23" s="110">
        <v>3307048.5</v>
      </c>
      <c r="H23" s="42">
        <v>2176172.63</v>
      </c>
      <c r="I23" s="120">
        <f t="shared" si="0"/>
        <v>0.27636469677045</v>
      </c>
      <c r="J23" s="120">
        <v>0.5197</v>
      </c>
    </row>
    <row r="24" ht="27" customHeight="1" spans="1:10">
      <c r="A24" s="107"/>
      <c r="B24" s="108" t="s">
        <v>146</v>
      </c>
      <c r="C24" s="109"/>
      <c r="D24" s="42">
        <v>3004976.7</v>
      </c>
      <c r="E24" s="42">
        <v>3004976.7</v>
      </c>
      <c r="F24" s="42">
        <v>1103250</v>
      </c>
      <c r="G24" s="110">
        <v>1103250</v>
      </c>
      <c r="H24" s="42">
        <v>2705650</v>
      </c>
      <c r="I24" s="120">
        <f t="shared" si="0"/>
        <v>0.367140949878247</v>
      </c>
      <c r="J24" s="120">
        <v>-0.5922</v>
      </c>
    </row>
    <row r="25" ht="27" customHeight="1" spans="1:10">
      <c r="A25" s="107"/>
      <c r="B25" s="108" t="s">
        <v>147</v>
      </c>
      <c r="C25" s="109"/>
      <c r="D25" s="42">
        <v>0</v>
      </c>
      <c r="E25" s="42">
        <v>0</v>
      </c>
      <c r="F25" s="42">
        <v>20223</v>
      </c>
      <c r="G25" s="110">
        <v>20223</v>
      </c>
      <c r="H25" s="42">
        <v>72720</v>
      </c>
      <c r="I25" s="120">
        <f t="shared" si="0"/>
        <v>0</v>
      </c>
      <c r="J25" s="120">
        <v>-0.7219</v>
      </c>
    </row>
    <row r="26" ht="27" customHeight="1" spans="1:10">
      <c r="A26" s="107"/>
      <c r="B26" s="108" t="s">
        <v>95</v>
      </c>
      <c r="C26" s="109"/>
      <c r="D26" s="42">
        <v>0</v>
      </c>
      <c r="E26" s="42">
        <v>0</v>
      </c>
      <c r="F26" s="42">
        <v>0</v>
      </c>
      <c r="G26" s="110">
        <v>0</v>
      </c>
      <c r="H26" s="42">
        <v>0</v>
      </c>
      <c r="I26" s="120">
        <f t="shared" si="0"/>
        <v>0</v>
      </c>
      <c r="J26" s="120">
        <v>0</v>
      </c>
    </row>
    <row r="27" ht="27" customHeight="1" spans="1:10">
      <c r="A27" s="107"/>
      <c r="B27" s="108" t="s">
        <v>97</v>
      </c>
      <c r="C27" s="109"/>
      <c r="D27" s="42">
        <v>2060000</v>
      </c>
      <c r="E27" s="42">
        <v>2060000</v>
      </c>
      <c r="F27" s="42">
        <v>0</v>
      </c>
      <c r="G27" s="110">
        <v>0</v>
      </c>
      <c r="H27" s="42">
        <v>0</v>
      </c>
      <c r="I27" s="120">
        <f t="shared" si="0"/>
        <v>0</v>
      </c>
      <c r="J27" s="120">
        <v>0</v>
      </c>
    </row>
    <row r="28" ht="27" customHeight="1" spans="1:10">
      <c r="A28" s="107"/>
      <c r="B28" s="108" t="s">
        <v>74</v>
      </c>
      <c r="C28" s="109"/>
      <c r="D28" s="42">
        <v>26851958.32</v>
      </c>
      <c r="E28" s="42">
        <v>26851958.32</v>
      </c>
      <c r="F28" s="42">
        <f>F6-F15</f>
        <v>9613400.14</v>
      </c>
      <c r="G28" s="42">
        <f>G6-G15</f>
        <v>9613400.14</v>
      </c>
      <c r="H28" s="42">
        <v>4601661.26</v>
      </c>
      <c r="I28" s="120">
        <f t="shared" si="0"/>
        <v>0.358014861539529</v>
      </c>
      <c r="J28" s="120">
        <v>1.0891</v>
      </c>
    </row>
    <row r="29" ht="27" customHeight="1" spans="1:10">
      <c r="A29" s="107"/>
      <c r="B29" s="108" t="s">
        <v>75</v>
      </c>
      <c r="C29" s="109"/>
      <c r="D29" s="42">
        <f>D5+D28</f>
        <v>263082899.9</v>
      </c>
      <c r="E29" s="42">
        <f>E5+E28</f>
        <v>263082899.9</v>
      </c>
      <c r="F29" s="42">
        <f>F5+F28</f>
        <v>245844341.72</v>
      </c>
      <c r="G29" s="42">
        <f>G5+G28</f>
        <v>245844341.72</v>
      </c>
      <c r="H29" s="42">
        <v>221210010.6</v>
      </c>
      <c r="I29" s="120">
        <f t="shared" si="0"/>
        <v>0.934474805521178</v>
      </c>
      <c r="J29" s="120">
        <v>0.1114</v>
      </c>
    </row>
    <row r="30" ht="27" customHeight="1" spans="1:10">
      <c r="A30" s="95"/>
      <c r="B30" s="114"/>
      <c r="C30" s="115"/>
      <c r="D30" s="115"/>
      <c r="E30" s="115"/>
      <c r="F30" s="115"/>
      <c r="G30" s="115"/>
      <c r="H30" s="115"/>
      <c r="I30" s="115"/>
      <c r="J30" s="121" t="s">
        <v>148</v>
      </c>
    </row>
  </sheetData>
  <mergeCells count="30">
    <mergeCell ref="A1:D1"/>
    <mergeCell ref="E1:I1"/>
    <mergeCell ref="I2:J2"/>
    <mergeCell ref="F3:G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</mergeCells>
  <printOptions horizontalCentered="1"/>
  <pageMargins left="1.18110236220472" right="1.18110236220472" top="0.393700787401575" bottom="0.393700787401575" header="0.51181" footer="0.51181"/>
  <pageSetup paperSize="9" scale="70" pageOrder="overThenDown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zoomScalePageLayoutView="60" workbookViewId="0">
      <pane topLeftCell="D11" activePane="bottomRight" state="frozen"/>
      <selection activeCell="A1" sqref="A1:B1"/>
    </sheetView>
  </sheetViews>
  <sheetFormatPr defaultColWidth="8" defaultRowHeight="14.25"/>
  <cols>
    <col min="1" max="1" width="25.9583333333333" style="1"/>
    <col min="2" max="2" width="21.8" style="1"/>
    <col min="3" max="3" width="6.45" style="1"/>
    <col min="4" max="4" width="21.5083333333333" style="1"/>
    <col min="5" max="5" width="23.5166666666667" style="1"/>
    <col min="6" max="7" width="21.5083333333333" style="1"/>
    <col min="8" max="8" width="16.925" style="1"/>
    <col min="9" max="9" width="15.775" style="1"/>
  </cols>
  <sheetData>
    <row r="1" ht="38.25" customHeight="1" spans="1:9">
      <c r="A1" s="2" t="s">
        <v>0</v>
      </c>
      <c r="B1" s="58"/>
      <c r="C1" s="3" t="s">
        <v>149</v>
      </c>
      <c r="D1" s="3"/>
      <c r="E1" s="3"/>
      <c r="F1" s="3"/>
      <c r="G1" s="3"/>
      <c r="H1" s="3"/>
      <c r="I1" s="3"/>
    </row>
    <row r="2" ht="23.25" customHeight="1" spans="1:9">
      <c r="A2" s="59" t="s">
        <v>150</v>
      </c>
      <c r="B2" s="59" t="s">
        <v>48</v>
      </c>
      <c r="C2" s="60"/>
      <c r="D2" s="60"/>
      <c r="E2" s="61"/>
      <c r="F2" s="61"/>
      <c r="G2" s="61"/>
      <c r="H2" s="62" t="s">
        <v>151</v>
      </c>
      <c r="I2" s="62"/>
    </row>
    <row r="3" ht="41.25" customHeight="1" spans="1:9">
      <c r="A3" s="38" t="s">
        <v>152</v>
      </c>
      <c r="B3" s="8"/>
      <c r="C3" s="8" t="s">
        <v>153</v>
      </c>
      <c r="D3" s="38" t="s">
        <v>51</v>
      </c>
      <c r="E3" s="38" t="s">
        <v>52</v>
      </c>
      <c r="F3" s="38" t="s">
        <v>154</v>
      </c>
      <c r="G3" s="38" t="s">
        <v>155</v>
      </c>
      <c r="H3" s="8" t="s">
        <v>156</v>
      </c>
      <c r="I3" s="8" t="s">
        <v>157</v>
      </c>
    </row>
    <row r="4" ht="27" customHeight="1" spans="1:9">
      <c r="A4" s="63" t="s">
        <v>158</v>
      </c>
      <c r="B4" s="64"/>
      <c r="C4" s="65" t="s">
        <v>159</v>
      </c>
      <c r="D4" s="65" t="s">
        <v>159</v>
      </c>
      <c r="E4" s="65" t="s">
        <v>159</v>
      </c>
      <c r="F4" s="65" t="s">
        <v>159</v>
      </c>
      <c r="G4" s="65" t="s">
        <v>159</v>
      </c>
      <c r="H4" s="65" t="s">
        <v>159</v>
      </c>
      <c r="I4" s="65" t="s">
        <v>159</v>
      </c>
    </row>
    <row r="5" ht="27" customHeight="1" spans="1:9">
      <c r="A5" s="63" t="s">
        <v>160</v>
      </c>
      <c r="B5" s="64"/>
      <c r="C5" s="66" t="s">
        <v>161</v>
      </c>
      <c r="D5" s="67">
        <v>109286</v>
      </c>
      <c r="E5" s="67">
        <v>109286</v>
      </c>
      <c r="F5" s="67">
        <f>F6+F8+F9</f>
        <v>98903</v>
      </c>
      <c r="G5" s="67">
        <v>122919</v>
      </c>
      <c r="H5" s="68">
        <f t="shared" ref="H5:H17" si="0">IF(E5=0,0,F5/E5)</f>
        <v>0.904992405248614</v>
      </c>
      <c r="I5" s="68">
        <v>-0.1954</v>
      </c>
    </row>
    <row r="6" ht="27" customHeight="1" spans="1:9">
      <c r="A6" s="63" t="s">
        <v>162</v>
      </c>
      <c r="B6" s="64"/>
      <c r="C6" s="69" t="s">
        <v>161</v>
      </c>
      <c r="D6" s="67">
        <v>79636</v>
      </c>
      <c r="E6" s="67">
        <v>79636</v>
      </c>
      <c r="F6" s="70">
        <v>70547</v>
      </c>
      <c r="G6" s="67">
        <v>95466</v>
      </c>
      <c r="H6" s="68">
        <f t="shared" si="0"/>
        <v>0.885868200311417</v>
      </c>
      <c r="I6" s="68">
        <v>-0.261</v>
      </c>
    </row>
    <row r="7" ht="27" customHeight="1" spans="1:9">
      <c r="A7" s="63" t="s">
        <v>163</v>
      </c>
      <c r="B7" s="64"/>
      <c r="C7" s="69" t="s">
        <v>161</v>
      </c>
      <c r="D7" s="67">
        <v>27743</v>
      </c>
      <c r="E7" s="67">
        <v>27743</v>
      </c>
      <c r="F7" s="70">
        <v>21145</v>
      </c>
      <c r="G7" s="67">
        <v>47509</v>
      </c>
      <c r="H7" s="68">
        <f t="shared" si="0"/>
        <v>0.762174242151173</v>
      </c>
      <c r="I7" s="68">
        <v>-0.5549</v>
      </c>
    </row>
    <row r="8" ht="27" customHeight="1" spans="1:9">
      <c r="A8" s="63" t="s">
        <v>164</v>
      </c>
      <c r="B8" s="64"/>
      <c r="C8" s="69" t="s">
        <v>161</v>
      </c>
      <c r="D8" s="67">
        <v>16</v>
      </c>
      <c r="E8" s="67">
        <v>16</v>
      </c>
      <c r="F8" s="70">
        <v>21</v>
      </c>
      <c r="G8" s="67">
        <v>26</v>
      </c>
      <c r="H8" s="68">
        <f t="shared" si="0"/>
        <v>1.3125</v>
      </c>
      <c r="I8" s="68">
        <v>-0.1923</v>
      </c>
    </row>
    <row r="9" ht="27" customHeight="1" spans="1:9">
      <c r="A9" s="63" t="s">
        <v>165</v>
      </c>
      <c r="B9" s="64"/>
      <c r="C9" s="69" t="s">
        <v>161</v>
      </c>
      <c r="D9" s="67">
        <v>29634</v>
      </c>
      <c r="E9" s="67">
        <v>29634</v>
      </c>
      <c r="F9" s="70">
        <v>28335</v>
      </c>
      <c r="G9" s="67">
        <v>27427</v>
      </c>
      <c r="H9" s="68">
        <f t="shared" si="0"/>
        <v>0.956165215630694</v>
      </c>
      <c r="I9" s="68">
        <v>0.0331</v>
      </c>
    </row>
    <row r="10" ht="27" customHeight="1" spans="1:9">
      <c r="A10" s="63" t="s">
        <v>166</v>
      </c>
      <c r="B10" s="64"/>
      <c r="C10" s="69" t="s">
        <v>161</v>
      </c>
      <c r="D10" s="67">
        <v>2116</v>
      </c>
      <c r="E10" s="67">
        <v>2116</v>
      </c>
      <c r="F10" s="70">
        <v>539</v>
      </c>
      <c r="G10" s="67">
        <v>426</v>
      </c>
      <c r="H10" s="68">
        <f t="shared" si="0"/>
        <v>0.254725897920605</v>
      </c>
      <c r="I10" s="89">
        <v>0.27</v>
      </c>
    </row>
    <row r="11" ht="27" customHeight="1" spans="1:9">
      <c r="A11" s="63" t="s">
        <v>167</v>
      </c>
      <c r="B11" s="64"/>
      <c r="C11" s="69" t="s">
        <v>161</v>
      </c>
      <c r="D11" s="67">
        <v>423</v>
      </c>
      <c r="E11" s="67">
        <v>423</v>
      </c>
      <c r="F11" s="70">
        <v>131</v>
      </c>
      <c r="G11" s="67">
        <v>106</v>
      </c>
      <c r="H11" s="68">
        <f t="shared" si="0"/>
        <v>0.309692671394799</v>
      </c>
      <c r="I11" s="89">
        <v>0.24</v>
      </c>
    </row>
    <row r="12" ht="27" customHeight="1" spans="1:9">
      <c r="A12" s="63" t="s">
        <v>168</v>
      </c>
      <c r="B12" s="64"/>
      <c r="C12" s="69" t="s">
        <v>161</v>
      </c>
      <c r="D12" s="67">
        <v>65234</v>
      </c>
      <c r="E12" s="67">
        <v>65234</v>
      </c>
      <c r="F12" s="70">
        <v>67234</v>
      </c>
      <c r="G12" s="67">
        <v>63347</v>
      </c>
      <c r="H12" s="68">
        <f t="shared" si="0"/>
        <v>1.03065885887727</v>
      </c>
      <c r="I12" s="68">
        <v>0.0614</v>
      </c>
    </row>
    <row r="13" ht="27" customHeight="1" spans="1:9">
      <c r="A13" s="63" t="s">
        <v>169</v>
      </c>
      <c r="B13" s="64"/>
      <c r="C13" s="69" t="s">
        <v>161</v>
      </c>
      <c r="D13" s="67">
        <v>22406</v>
      </c>
      <c r="E13" s="67">
        <v>22406</v>
      </c>
      <c r="F13" s="70">
        <v>21145</v>
      </c>
      <c r="G13" s="67">
        <v>22070</v>
      </c>
      <c r="H13" s="68">
        <f t="shared" si="0"/>
        <v>0.943720432027136</v>
      </c>
      <c r="I13" s="68">
        <v>-0.0419</v>
      </c>
    </row>
    <row r="14" ht="27" customHeight="1" spans="1:9">
      <c r="A14" s="63" t="s">
        <v>170</v>
      </c>
      <c r="B14" s="64"/>
      <c r="C14" s="65" t="s">
        <v>80</v>
      </c>
      <c r="D14" s="71">
        <v>3327035847.46</v>
      </c>
      <c r="E14" s="71">
        <v>3327035847.46</v>
      </c>
      <c r="F14" s="72">
        <v>936370000</v>
      </c>
      <c r="G14" s="71">
        <v>668030000</v>
      </c>
      <c r="H14" s="68">
        <f t="shared" si="0"/>
        <v>0.281442714455531</v>
      </c>
      <c r="I14" s="68">
        <v>0.4017</v>
      </c>
    </row>
    <row r="15" ht="27" customHeight="1" spans="1:9">
      <c r="A15" s="63" t="s">
        <v>171</v>
      </c>
      <c r="B15" s="64"/>
      <c r="C15" s="69" t="s">
        <v>80</v>
      </c>
      <c r="D15" s="71">
        <v>1142788746.8</v>
      </c>
      <c r="E15" s="71">
        <v>1142788746.8</v>
      </c>
      <c r="F15" s="72">
        <v>289150000</v>
      </c>
      <c r="G15" s="71">
        <v>222990000</v>
      </c>
      <c r="H15" s="68">
        <f t="shared" si="0"/>
        <v>0.253021392457415</v>
      </c>
      <c r="I15" s="68">
        <v>0.2967</v>
      </c>
    </row>
    <row r="16" ht="27" customHeight="1" spans="1:9">
      <c r="A16" s="63" t="s">
        <v>172</v>
      </c>
      <c r="B16" s="64"/>
      <c r="C16" s="69" t="s">
        <v>173</v>
      </c>
      <c r="D16" s="71">
        <v>22.94</v>
      </c>
      <c r="E16" s="71">
        <v>22.94</v>
      </c>
      <c r="F16" s="71">
        <f>IF(F14=0,0,(F19+F23)/F14*100)</f>
        <v>22.7641445657165</v>
      </c>
      <c r="G16" s="71">
        <f>IF(G14=0,0,(G19+G23)/G14*100)</f>
        <v>22.6361495217281</v>
      </c>
      <c r="H16" s="68">
        <f t="shared" si="0"/>
        <v>0.992334113588341</v>
      </c>
      <c r="I16" s="68">
        <v>0.0053</v>
      </c>
    </row>
    <row r="17" ht="27" customHeight="1" spans="1:9">
      <c r="A17" s="63" t="s">
        <v>174</v>
      </c>
      <c r="B17" s="64"/>
      <c r="C17" s="69" t="s">
        <v>175</v>
      </c>
      <c r="D17" s="71">
        <v>51001.56</v>
      </c>
      <c r="E17" s="71">
        <v>51001.56</v>
      </c>
      <c r="F17" s="71">
        <f>IF(F12=0,0,F14/F12)</f>
        <v>13927.0309664753</v>
      </c>
      <c r="G17" s="71">
        <f>IF(G12=0,0,G14/G12)</f>
        <v>10545.5664830221</v>
      </c>
      <c r="H17" s="68">
        <f t="shared" si="0"/>
        <v>0.27307068580795</v>
      </c>
      <c r="I17" s="68">
        <v>0.3207</v>
      </c>
    </row>
    <row r="18" ht="27" customHeight="1" spans="1:9">
      <c r="A18" s="63" t="s">
        <v>176</v>
      </c>
      <c r="B18" s="64"/>
      <c r="C18" s="69" t="s">
        <v>159</v>
      </c>
      <c r="D18" s="65" t="s">
        <v>159</v>
      </c>
      <c r="E18" s="65" t="s">
        <v>159</v>
      </c>
      <c r="F18" s="65" t="s">
        <v>159</v>
      </c>
      <c r="G18" s="65" t="s">
        <v>159</v>
      </c>
      <c r="H18" s="65" t="s">
        <v>159</v>
      </c>
      <c r="I18" s="65" t="s">
        <v>159</v>
      </c>
    </row>
    <row r="19" ht="27" customHeight="1" spans="1:9">
      <c r="A19" s="63" t="s">
        <v>177</v>
      </c>
      <c r="B19" s="64"/>
      <c r="C19" s="69" t="s">
        <v>80</v>
      </c>
      <c r="D19" s="71">
        <v>736886379.75</v>
      </c>
      <c r="E19" s="71">
        <v>736886379.75</v>
      </c>
      <c r="F19" s="72">
        <v>207736620.47</v>
      </c>
      <c r="G19" s="71">
        <v>129166269.65</v>
      </c>
      <c r="H19" s="68">
        <f>IF(E19=0,0,F19/E19)</f>
        <v>0.281911331487057</v>
      </c>
      <c r="I19" s="68">
        <v>0.6083</v>
      </c>
    </row>
    <row r="20" ht="27" customHeight="1" spans="1:9">
      <c r="A20" s="63" t="s">
        <v>178</v>
      </c>
      <c r="B20" s="64"/>
      <c r="C20" s="69" t="s">
        <v>159</v>
      </c>
      <c r="D20" s="65" t="s">
        <v>159</v>
      </c>
      <c r="E20" s="65" t="s">
        <v>159</v>
      </c>
      <c r="F20" s="65" t="s">
        <v>159</v>
      </c>
      <c r="G20" s="65" t="s">
        <v>159</v>
      </c>
      <c r="H20" s="65" t="s">
        <v>159</v>
      </c>
      <c r="I20" s="65" t="s">
        <v>159</v>
      </c>
    </row>
    <row r="21" ht="27" customHeight="1" spans="1:9">
      <c r="A21" s="63" t="s">
        <v>179</v>
      </c>
      <c r="B21" s="64"/>
      <c r="C21" s="66" t="s">
        <v>80</v>
      </c>
      <c r="D21" s="71">
        <v>62213000</v>
      </c>
      <c r="E21" s="71">
        <v>62213000</v>
      </c>
      <c r="F21" s="72">
        <v>132940000</v>
      </c>
      <c r="G21" s="71">
        <v>119850000</v>
      </c>
      <c r="H21" s="68">
        <f t="shared" ref="H21:H26" si="1">IF(E21=0,0,F21/E21)</f>
        <v>2.13685242634176</v>
      </c>
      <c r="I21" s="68">
        <v>0.1092</v>
      </c>
    </row>
    <row r="22" ht="27" customHeight="1" spans="1:9">
      <c r="A22" s="63" t="s">
        <v>180</v>
      </c>
      <c r="B22" s="64"/>
      <c r="C22" s="66" t="s">
        <v>80</v>
      </c>
      <c r="D22" s="71">
        <v>29000000</v>
      </c>
      <c r="E22" s="71">
        <v>29000000</v>
      </c>
      <c r="F22" s="72">
        <v>9650000</v>
      </c>
      <c r="G22" s="71">
        <v>5740000</v>
      </c>
      <c r="H22" s="68">
        <f t="shared" si="1"/>
        <v>0.332758620689655</v>
      </c>
      <c r="I22" s="68">
        <v>0.6812</v>
      </c>
    </row>
    <row r="23" ht="27" customHeight="1" spans="1:9">
      <c r="A23" s="63" t="s">
        <v>181</v>
      </c>
      <c r="B23" s="64"/>
      <c r="C23" s="66" t="s">
        <v>80</v>
      </c>
      <c r="D23" s="71">
        <v>26210000</v>
      </c>
      <c r="E23" s="71">
        <v>26210000</v>
      </c>
      <c r="F23" s="72">
        <v>5420000</v>
      </c>
      <c r="G23" s="71">
        <v>22050000</v>
      </c>
      <c r="H23" s="68">
        <f t="shared" si="1"/>
        <v>0.206791301030141</v>
      </c>
      <c r="I23" s="68">
        <v>-0.7542</v>
      </c>
    </row>
    <row r="24" ht="27" customHeight="1" spans="1:9">
      <c r="A24" s="63" t="s">
        <v>182</v>
      </c>
      <c r="B24" s="64"/>
      <c r="C24" s="66" t="s">
        <v>80</v>
      </c>
      <c r="D24" s="71">
        <v>59423000</v>
      </c>
      <c r="E24" s="71">
        <v>59423000</v>
      </c>
      <c r="F24" s="72">
        <v>128710000</v>
      </c>
      <c r="G24" s="71">
        <v>136160000</v>
      </c>
      <c r="H24" s="68">
        <f t="shared" si="1"/>
        <v>2.16599633138684</v>
      </c>
      <c r="I24" s="68">
        <v>-0.0547</v>
      </c>
    </row>
    <row r="25" ht="27" customHeight="1" spans="1:9">
      <c r="A25" s="63" t="s">
        <v>183</v>
      </c>
      <c r="B25" s="64"/>
      <c r="C25" s="66" t="s">
        <v>80</v>
      </c>
      <c r="D25" s="71">
        <v>0</v>
      </c>
      <c r="E25" s="71">
        <v>0</v>
      </c>
      <c r="F25" s="72">
        <v>0</v>
      </c>
      <c r="G25" s="71">
        <v>0</v>
      </c>
      <c r="H25" s="68">
        <f t="shared" si="1"/>
        <v>0</v>
      </c>
      <c r="I25" s="68">
        <v>0</v>
      </c>
    </row>
    <row r="26" ht="27" customHeight="1" spans="1:9">
      <c r="A26" s="63" t="s">
        <v>184</v>
      </c>
      <c r="B26" s="64"/>
      <c r="C26" s="66" t="s">
        <v>80</v>
      </c>
      <c r="D26" s="71">
        <v>0</v>
      </c>
      <c r="E26" s="71">
        <v>0</v>
      </c>
      <c r="F26" s="72">
        <v>0</v>
      </c>
      <c r="G26" s="71">
        <v>34480000</v>
      </c>
      <c r="H26" s="68">
        <f t="shared" si="1"/>
        <v>0</v>
      </c>
      <c r="I26" s="68">
        <v>-1</v>
      </c>
    </row>
    <row r="27" ht="27" customHeight="1" spans="1:9">
      <c r="A27" s="63" t="s">
        <v>185</v>
      </c>
      <c r="B27" s="64"/>
      <c r="C27" s="65" t="s">
        <v>159</v>
      </c>
      <c r="D27" s="65" t="s">
        <v>159</v>
      </c>
      <c r="E27" s="65" t="s">
        <v>159</v>
      </c>
      <c r="F27" s="65" t="s">
        <v>159</v>
      </c>
      <c r="G27" s="65" t="s">
        <v>159</v>
      </c>
      <c r="H27" s="65" t="s">
        <v>159</v>
      </c>
      <c r="I27" s="65" t="s">
        <v>159</v>
      </c>
    </row>
    <row r="28" ht="27" customHeight="1" spans="1:9">
      <c r="A28" s="63" t="s">
        <v>186</v>
      </c>
      <c r="B28" s="64"/>
      <c r="C28" s="66" t="s">
        <v>161</v>
      </c>
      <c r="D28" s="67">
        <v>241040</v>
      </c>
      <c r="E28" s="67">
        <v>241040</v>
      </c>
      <c r="F28" s="70">
        <v>122806</v>
      </c>
      <c r="G28" s="67">
        <v>128166</v>
      </c>
      <c r="H28" s="68">
        <f>IF(E28=0,0,F28/E28)</f>
        <v>0.509483903086625</v>
      </c>
      <c r="I28" s="68">
        <v>-0.0418</v>
      </c>
    </row>
    <row r="29" ht="27" customHeight="1" spans="1:9">
      <c r="A29" s="73" t="s">
        <v>187</v>
      </c>
      <c r="B29" s="74"/>
      <c r="C29" s="75" t="s">
        <v>161</v>
      </c>
      <c r="D29" s="76">
        <v>175842</v>
      </c>
      <c r="E29" s="76">
        <v>175842</v>
      </c>
      <c r="F29" s="77">
        <v>173589</v>
      </c>
      <c r="G29" s="76">
        <v>166712</v>
      </c>
      <c r="H29" s="78">
        <f>IF(E29=0,0,F29/E29)</f>
        <v>0.98718736138124</v>
      </c>
      <c r="I29" s="78">
        <v>0.0413</v>
      </c>
    </row>
    <row r="30" ht="27" customHeight="1" spans="1:9">
      <c r="A30" s="79" t="s">
        <v>188</v>
      </c>
      <c r="B30" s="80"/>
      <c r="C30" s="81" t="s">
        <v>159</v>
      </c>
      <c r="D30" s="82" t="s">
        <v>159</v>
      </c>
      <c r="E30" s="82" t="s">
        <v>159</v>
      </c>
      <c r="F30" s="82" t="s">
        <v>159</v>
      </c>
      <c r="G30" s="82" t="s">
        <v>159</v>
      </c>
      <c r="H30" s="82" t="s">
        <v>159</v>
      </c>
      <c r="I30" s="82" t="s">
        <v>159</v>
      </c>
    </row>
    <row r="31" ht="27" customHeight="1" spans="1:9">
      <c r="A31" s="63" t="s">
        <v>189</v>
      </c>
      <c r="B31" s="83"/>
      <c r="C31" s="66" t="s">
        <v>161</v>
      </c>
      <c r="D31" s="67">
        <v>35863</v>
      </c>
      <c r="E31" s="67">
        <v>35863</v>
      </c>
      <c r="F31" s="67">
        <f>F32+F33</f>
        <v>37485</v>
      </c>
      <c r="G31" s="67">
        <v>35102</v>
      </c>
      <c r="H31" s="68">
        <f>IF(E31=0,0,F31/E31)</f>
        <v>1.0452276719739</v>
      </c>
      <c r="I31" s="68">
        <v>0.0679</v>
      </c>
    </row>
    <row r="32" ht="27" customHeight="1" spans="1:9">
      <c r="A32" s="63" t="s">
        <v>190</v>
      </c>
      <c r="B32" s="83"/>
      <c r="C32" s="66" t="s">
        <v>161</v>
      </c>
      <c r="D32" s="67">
        <v>22149</v>
      </c>
      <c r="E32" s="67">
        <v>22149</v>
      </c>
      <c r="F32" s="70">
        <v>23260</v>
      </c>
      <c r="G32" s="67">
        <v>22223</v>
      </c>
      <c r="H32" s="68">
        <f>IF(E32=0,0,F32/E32)</f>
        <v>1.05016027811639</v>
      </c>
      <c r="I32" s="68">
        <v>0.0467</v>
      </c>
    </row>
    <row r="33" ht="27" customHeight="1" spans="1:9">
      <c r="A33" s="63" t="s">
        <v>191</v>
      </c>
      <c r="B33" s="83"/>
      <c r="C33" s="66" t="s">
        <v>161</v>
      </c>
      <c r="D33" s="67">
        <v>13714</v>
      </c>
      <c r="E33" s="67">
        <v>13714</v>
      </c>
      <c r="F33" s="70">
        <v>14225</v>
      </c>
      <c r="G33" s="67">
        <v>12879</v>
      </c>
      <c r="H33" s="68">
        <f>IF(E33=0,0,F33/E33)</f>
        <v>1.03726119294152</v>
      </c>
      <c r="I33" s="68">
        <v>0.1045</v>
      </c>
    </row>
    <row r="34" ht="27" customHeight="1" spans="1:9">
      <c r="A34" s="63" t="s">
        <v>192</v>
      </c>
      <c r="B34" s="83"/>
      <c r="C34" s="66" t="s">
        <v>161</v>
      </c>
      <c r="D34" s="67">
        <v>22149</v>
      </c>
      <c r="E34" s="67">
        <v>22149</v>
      </c>
      <c r="F34" s="70">
        <v>22653</v>
      </c>
      <c r="G34" s="67">
        <v>21457</v>
      </c>
      <c r="H34" s="68">
        <f>IF(E34=0,0,F34/E34)</f>
        <v>1.02275497765136</v>
      </c>
      <c r="I34" s="68">
        <v>0.0557</v>
      </c>
    </row>
    <row r="35" ht="27" customHeight="1" spans="1:9">
      <c r="A35" s="63" t="s">
        <v>193</v>
      </c>
      <c r="B35" s="83"/>
      <c r="C35" s="65" t="s">
        <v>159</v>
      </c>
      <c r="D35" s="65" t="s">
        <v>159</v>
      </c>
      <c r="E35" s="65" t="s">
        <v>159</v>
      </c>
      <c r="F35" s="65" t="s">
        <v>159</v>
      </c>
      <c r="G35" s="65" t="s">
        <v>159</v>
      </c>
      <c r="H35" s="65" t="s">
        <v>159</v>
      </c>
      <c r="I35" s="65" t="s">
        <v>159</v>
      </c>
    </row>
    <row r="36" ht="27" customHeight="1" spans="1:9">
      <c r="A36" s="63" t="s">
        <v>194</v>
      </c>
      <c r="B36" s="83"/>
      <c r="C36" s="66" t="s">
        <v>80</v>
      </c>
      <c r="D36" s="71">
        <v>1931520999</v>
      </c>
      <c r="E36" s="71">
        <v>1931520999</v>
      </c>
      <c r="F36" s="72">
        <v>489238804.83</v>
      </c>
      <c r="G36" s="71">
        <v>441417516.13</v>
      </c>
      <c r="H36" s="68">
        <f>IF(E36=0,0,F36/E36)</f>
        <v>0.253291993762062</v>
      </c>
      <c r="I36" s="68">
        <v>0.1083</v>
      </c>
    </row>
    <row r="37" ht="27" customHeight="1" spans="1:9">
      <c r="A37" s="63" t="s">
        <v>195</v>
      </c>
      <c r="B37" s="83"/>
      <c r="C37" s="66" t="s">
        <v>80</v>
      </c>
      <c r="D37" s="71">
        <v>1931520999</v>
      </c>
      <c r="E37" s="71">
        <v>1931520999</v>
      </c>
      <c r="F37" s="72">
        <v>489238804.83</v>
      </c>
      <c r="G37" s="71">
        <v>441417516.13</v>
      </c>
      <c r="H37" s="68">
        <f>IF(E37=0,0,F37/E37)</f>
        <v>0.253291993762062</v>
      </c>
      <c r="I37" s="68">
        <v>0.1083</v>
      </c>
    </row>
    <row r="38" ht="27" customHeight="1" spans="1:9">
      <c r="A38" s="63" t="s">
        <v>196</v>
      </c>
      <c r="B38" s="83"/>
      <c r="C38" s="66" t="s">
        <v>173</v>
      </c>
      <c r="D38" s="71">
        <v>24</v>
      </c>
      <c r="E38" s="71">
        <v>24</v>
      </c>
      <c r="F38" s="71">
        <v>24</v>
      </c>
      <c r="G38" s="71">
        <v>24</v>
      </c>
      <c r="H38" s="68">
        <f>IF(E38=0,0,F38/E38)</f>
        <v>1</v>
      </c>
      <c r="I38" s="68">
        <v>0</v>
      </c>
    </row>
    <row r="39" ht="27" customHeight="1" spans="1:9">
      <c r="A39" s="63" t="s">
        <v>197</v>
      </c>
      <c r="B39" s="83"/>
      <c r="C39" s="66" t="s">
        <v>175</v>
      </c>
      <c r="D39" s="71">
        <v>87205.79</v>
      </c>
      <c r="E39" s="71">
        <v>87205.79</v>
      </c>
      <c r="F39" s="71">
        <f>IF(F34=0,0,F37/F34)</f>
        <v>21597.0866918289</v>
      </c>
      <c r="G39" s="71">
        <f>IF(G34=0,0,G37/G34)</f>
        <v>20572.1916451508</v>
      </c>
      <c r="H39" s="68">
        <f>IF(E39=0,0,F39/E39)</f>
        <v>0.247656568352043</v>
      </c>
      <c r="I39" s="68">
        <v>0.0498</v>
      </c>
    </row>
    <row r="40" ht="27" customHeight="1" spans="1:9">
      <c r="A40" s="63" t="s">
        <v>198</v>
      </c>
      <c r="B40" s="63"/>
      <c r="C40" s="65" t="s">
        <v>175</v>
      </c>
      <c r="D40" s="71">
        <v>84960</v>
      </c>
      <c r="E40" s="71">
        <v>84960</v>
      </c>
      <c r="F40" s="84">
        <v>84960</v>
      </c>
      <c r="G40" s="71">
        <v>67356</v>
      </c>
      <c r="H40" s="68">
        <f>IF(E40=0,0,F40/E40)</f>
        <v>1</v>
      </c>
      <c r="I40" s="68">
        <v>0.2614</v>
      </c>
    </row>
    <row r="41" ht="27" customHeight="1" spans="1:9">
      <c r="A41" s="85"/>
      <c r="B41" s="86"/>
      <c r="C41" s="87"/>
      <c r="D41" s="87"/>
      <c r="E41" s="87"/>
      <c r="F41" s="87"/>
      <c r="G41" s="87"/>
      <c r="H41" s="88"/>
      <c r="I41" s="36" t="s">
        <v>199</v>
      </c>
    </row>
  </sheetData>
  <mergeCells count="41">
    <mergeCell ref="A1:B1"/>
    <mergeCell ref="C1:I1"/>
    <mergeCell ref="H2:I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</mergeCells>
  <printOptions horizontalCentered="1"/>
  <pageMargins left="1.18110236220472" right="1.18110236220472" top="1.18110236220472" bottom="1.18110236220472" header="0.51181" footer="0.51181"/>
  <pageSetup paperSize="9" scale="70" pageOrder="overThenDown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zoomScalePageLayoutView="60" workbookViewId="0">
      <pane topLeftCell="D4" activePane="bottomRight" state="frozen"/>
      <selection activeCell="A1" sqref="A1:B1"/>
    </sheetView>
  </sheetViews>
  <sheetFormatPr defaultColWidth="8" defaultRowHeight="14.25"/>
  <cols>
    <col min="1" max="1" width="16.925" style="1"/>
    <col min="2" max="2" width="31.8333333333333" style="1"/>
    <col min="3" max="3" width="10.9" style="1"/>
    <col min="4" max="4" width="21.5083333333333" style="1"/>
    <col min="5" max="5" width="22.8" style="1"/>
    <col min="6" max="7" width="21.5083333333333" style="1"/>
    <col min="8" max="8" width="16.0666666666667" style="1"/>
    <col min="9" max="9" width="15.775" style="1"/>
  </cols>
  <sheetData>
    <row r="1" ht="39" customHeight="1" spans="1:9">
      <c r="A1" s="2" t="s">
        <v>0</v>
      </c>
      <c r="B1" s="2"/>
      <c r="C1" s="3" t="s">
        <v>200</v>
      </c>
      <c r="D1" s="3"/>
      <c r="E1" s="3"/>
      <c r="F1" s="3"/>
      <c r="G1" s="3"/>
      <c r="H1" s="3"/>
      <c r="I1" s="3"/>
    </row>
    <row r="2" ht="24" customHeight="1" spans="1:9">
      <c r="A2" s="37" t="s">
        <v>150</v>
      </c>
      <c r="B2" s="4" t="s">
        <v>48</v>
      </c>
      <c r="C2" s="4"/>
      <c r="D2" s="4"/>
      <c r="E2" s="4"/>
      <c r="F2" s="4"/>
      <c r="G2" s="4"/>
      <c r="H2" s="6" t="s">
        <v>201</v>
      </c>
      <c r="I2" s="6"/>
    </row>
    <row r="3" ht="41.25" customHeight="1" spans="1:9">
      <c r="A3" s="9" t="s">
        <v>202</v>
      </c>
      <c r="B3" s="38"/>
      <c r="C3" s="9" t="s">
        <v>153</v>
      </c>
      <c r="D3" s="9" t="s">
        <v>51</v>
      </c>
      <c r="E3" s="9" t="s">
        <v>52</v>
      </c>
      <c r="F3" s="9" t="s">
        <v>154</v>
      </c>
      <c r="G3" s="7" t="s">
        <v>155</v>
      </c>
      <c r="H3" s="7" t="s">
        <v>156</v>
      </c>
      <c r="I3" s="7" t="s">
        <v>157</v>
      </c>
    </row>
    <row r="4" ht="27" customHeight="1" spans="1:9">
      <c r="A4" s="10" t="s">
        <v>203</v>
      </c>
      <c r="B4" s="11"/>
      <c r="C4" s="12" t="s">
        <v>159</v>
      </c>
      <c r="D4" s="12" t="s">
        <v>159</v>
      </c>
      <c r="E4" s="12" t="s">
        <v>159</v>
      </c>
      <c r="F4" s="12" t="s">
        <v>159</v>
      </c>
      <c r="G4" s="12" t="s">
        <v>159</v>
      </c>
      <c r="H4" s="12" t="s">
        <v>159</v>
      </c>
      <c r="I4" s="12" t="s">
        <v>159</v>
      </c>
    </row>
    <row r="5" ht="27" customHeight="1" spans="1:9">
      <c r="A5" s="10" t="s">
        <v>204</v>
      </c>
      <c r="B5" s="11"/>
      <c r="C5" s="12" t="s">
        <v>161</v>
      </c>
      <c r="D5" s="13">
        <v>0</v>
      </c>
      <c r="E5" s="13">
        <v>0</v>
      </c>
      <c r="F5" s="13">
        <f>F6+F7</f>
        <v>0</v>
      </c>
      <c r="G5" s="13">
        <v>0</v>
      </c>
      <c r="H5" s="16">
        <f>IF(E5=0,0,F5/E5)</f>
        <v>0</v>
      </c>
      <c r="I5" s="16">
        <v>0</v>
      </c>
    </row>
    <row r="6" ht="27" customHeight="1" spans="1:9">
      <c r="A6" s="10" t="s">
        <v>205</v>
      </c>
      <c r="B6" s="11"/>
      <c r="C6" s="12" t="s">
        <v>161</v>
      </c>
      <c r="D6" s="13">
        <v>0</v>
      </c>
      <c r="E6" s="13">
        <v>0</v>
      </c>
      <c r="F6" s="14">
        <v>0</v>
      </c>
      <c r="G6" s="13">
        <v>0</v>
      </c>
      <c r="H6" s="16">
        <f>IF(E6=0,0,F6/E6)</f>
        <v>0</v>
      </c>
      <c r="I6" s="16">
        <v>0</v>
      </c>
    </row>
    <row r="7" ht="27" customHeight="1" spans="1:9">
      <c r="A7" s="10" t="s">
        <v>206</v>
      </c>
      <c r="B7" s="11"/>
      <c r="C7" s="12" t="s">
        <v>161</v>
      </c>
      <c r="D7" s="13">
        <v>0</v>
      </c>
      <c r="E7" s="13">
        <v>0</v>
      </c>
      <c r="F7" s="14">
        <v>0</v>
      </c>
      <c r="G7" s="13">
        <v>0</v>
      </c>
      <c r="H7" s="16">
        <f>IF(E7=0,0,F7/E7)</f>
        <v>0</v>
      </c>
      <c r="I7" s="16">
        <v>0</v>
      </c>
    </row>
    <row r="8" ht="27" customHeight="1" spans="1:9">
      <c r="A8" s="17" t="s">
        <v>207</v>
      </c>
      <c r="B8" s="18"/>
      <c r="C8" s="19" t="s">
        <v>161</v>
      </c>
      <c r="D8" s="13">
        <v>0</v>
      </c>
      <c r="E8" s="13">
        <v>0</v>
      </c>
      <c r="F8" s="14">
        <v>0</v>
      </c>
      <c r="G8" s="13">
        <v>0</v>
      </c>
      <c r="H8" s="16">
        <f>IF(E8=0,0,F8/E8)</f>
        <v>0</v>
      </c>
      <c r="I8" s="16">
        <v>0</v>
      </c>
    </row>
    <row r="9" ht="27" customHeight="1" spans="1:9">
      <c r="A9" s="20" t="s">
        <v>208</v>
      </c>
      <c r="B9" s="21"/>
      <c r="C9" s="22" t="s">
        <v>159</v>
      </c>
      <c r="D9" s="19" t="s">
        <v>159</v>
      </c>
      <c r="E9" s="19" t="s">
        <v>159</v>
      </c>
      <c r="F9" s="19" t="s">
        <v>159</v>
      </c>
      <c r="G9" s="12" t="s">
        <v>159</v>
      </c>
      <c r="H9" s="12" t="s">
        <v>159</v>
      </c>
      <c r="I9" s="12" t="s">
        <v>159</v>
      </c>
    </row>
    <row r="10" ht="27" customHeight="1" spans="1:9">
      <c r="A10" s="39" t="s">
        <v>209</v>
      </c>
      <c r="B10" s="40"/>
      <c r="C10" s="41" t="s">
        <v>80</v>
      </c>
      <c r="D10" s="42">
        <v>0</v>
      </c>
      <c r="E10" s="42">
        <v>0</v>
      </c>
      <c r="F10" s="43">
        <v>0</v>
      </c>
      <c r="G10" s="15">
        <v>0</v>
      </c>
      <c r="H10" s="16">
        <f>IF(E10=0,0,F10/E10)</f>
        <v>0</v>
      </c>
      <c r="I10" s="16">
        <v>0</v>
      </c>
    </row>
    <row r="11" ht="27" customHeight="1" spans="1:9">
      <c r="A11" s="39" t="s">
        <v>210</v>
      </c>
      <c r="B11" s="40"/>
      <c r="C11" s="41" t="s">
        <v>80</v>
      </c>
      <c r="D11" s="42">
        <v>0</v>
      </c>
      <c r="E11" s="42">
        <v>0</v>
      </c>
      <c r="F11" s="43">
        <v>0</v>
      </c>
      <c r="G11" s="15">
        <v>0</v>
      </c>
      <c r="H11" s="16">
        <f>IF(E11=0,0,F11/E11)</f>
        <v>0</v>
      </c>
      <c r="I11" s="16">
        <v>0</v>
      </c>
    </row>
    <row r="12" ht="27" customHeight="1" spans="1:9">
      <c r="A12" s="39" t="s">
        <v>211</v>
      </c>
      <c r="B12" s="40"/>
      <c r="C12" s="41" t="s">
        <v>173</v>
      </c>
      <c r="D12" s="42">
        <v>0</v>
      </c>
      <c r="E12" s="42">
        <v>0</v>
      </c>
      <c r="F12" s="44">
        <f>IF(F11=0,0,(F15+F19)/F11*100)</f>
        <v>0</v>
      </c>
      <c r="G12" s="15">
        <v>0</v>
      </c>
      <c r="H12" s="16">
        <f>IF(E12=0,0,F12/E12)</f>
        <v>0</v>
      </c>
      <c r="I12" s="16">
        <v>0</v>
      </c>
    </row>
    <row r="13" ht="27" customHeight="1" spans="1:9">
      <c r="A13" s="39" t="s">
        <v>212</v>
      </c>
      <c r="B13" s="40"/>
      <c r="C13" s="45" t="s">
        <v>175</v>
      </c>
      <c r="D13" s="46">
        <v>0</v>
      </c>
      <c r="E13" s="46">
        <v>0</v>
      </c>
      <c r="F13" s="47">
        <f>IF(F8=0,0,F11/F8)</f>
        <v>0</v>
      </c>
      <c r="G13" s="15">
        <v>0</v>
      </c>
      <c r="H13" s="16">
        <f>IF(E13=0,0,F13/E13)</f>
        <v>0</v>
      </c>
      <c r="I13" s="16">
        <v>0</v>
      </c>
    </row>
    <row r="14" ht="27" customHeight="1" spans="1:9">
      <c r="A14" s="39" t="s">
        <v>213</v>
      </c>
      <c r="B14" s="48"/>
      <c r="C14" s="19" t="s">
        <v>159</v>
      </c>
      <c r="D14" s="19" t="s">
        <v>159</v>
      </c>
      <c r="E14" s="19" t="s">
        <v>159</v>
      </c>
      <c r="F14" s="19" t="s">
        <v>159</v>
      </c>
      <c r="G14" s="12" t="s">
        <v>159</v>
      </c>
      <c r="H14" s="12" t="s">
        <v>159</v>
      </c>
      <c r="I14" s="12" t="s">
        <v>159</v>
      </c>
    </row>
    <row r="15" ht="27" customHeight="1" spans="1:9">
      <c r="A15" s="39" t="s">
        <v>214</v>
      </c>
      <c r="B15" s="40"/>
      <c r="C15" s="45" t="s">
        <v>80</v>
      </c>
      <c r="D15" s="46">
        <v>0</v>
      </c>
      <c r="E15" s="46">
        <v>0</v>
      </c>
      <c r="F15" s="49">
        <v>0</v>
      </c>
      <c r="G15" s="15">
        <v>0</v>
      </c>
      <c r="H15" s="16">
        <f>IF(E15=0,0,F15/E15)</f>
        <v>0</v>
      </c>
      <c r="I15" s="16">
        <v>0</v>
      </c>
    </row>
    <row r="16" ht="27" customHeight="1" spans="1:9">
      <c r="A16" s="39" t="s">
        <v>215</v>
      </c>
      <c r="B16" s="48"/>
      <c r="C16" s="19" t="s">
        <v>159</v>
      </c>
      <c r="D16" s="19" t="s">
        <v>159</v>
      </c>
      <c r="E16" s="19" t="s">
        <v>159</v>
      </c>
      <c r="F16" s="19" t="s">
        <v>159</v>
      </c>
      <c r="G16" s="12" t="s">
        <v>159</v>
      </c>
      <c r="H16" s="12" t="s">
        <v>159</v>
      </c>
      <c r="I16" s="12" t="s">
        <v>159</v>
      </c>
    </row>
    <row r="17" ht="27" customHeight="1" spans="1:9">
      <c r="A17" s="39" t="s">
        <v>216</v>
      </c>
      <c r="B17" s="48"/>
      <c r="C17" s="50" t="s">
        <v>80</v>
      </c>
      <c r="D17" s="51">
        <v>0</v>
      </c>
      <c r="E17" s="51">
        <v>0</v>
      </c>
      <c r="F17" s="52">
        <v>0</v>
      </c>
      <c r="G17" s="15">
        <v>0</v>
      </c>
      <c r="H17" s="16">
        <f t="shared" ref="H17:H22" si="0">IF(E17=0,0,F17/E17)</f>
        <v>0</v>
      </c>
      <c r="I17" s="16">
        <v>0</v>
      </c>
    </row>
    <row r="18" ht="27" customHeight="1" spans="1:9">
      <c r="A18" s="39" t="s">
        <v>217</v>
      </c>
      <c r="B18" s="48"/>
      <c r="C18" s="50" t="s">
        <v>80</v>
      </c>
      <c r="D18" s="51">
        <v>0</v>
      </c>
      <c r="E18" s="51">
        <v>0</v>
      </c>
      <c r="F18" s="52">
        <v>0</v>
      </c>
      <c r="G18" s="15">
        <v>0</v>
      </c>
      <c r="H18" s="16">
        <f t="shared" si="0"/>
        <v>0</v>
      </c>
      <c r="I18" s="16">
        <v>0</v>
      </c>
    </row>
    <row r="19" ht="27" customHeight="1" spans="1:9">
      <c r="A19" s="20" t="s">
        <v>218</v>
      </c>
      <c r="B19" s="53"/>
      <c r="C19" s="50" t="s">
        <v>80</v>
      </c>
      <c r="D19" s="51">
        <v>0</v>
      </c>
      <c r="E19" s="51">
        <v>0</v>
      </c>
      <c r="F19" s="52">
        <v>0</v>
      </c>
      <c r="G19" s="15">
        <v>0</v>
      </c>
      <c r="H19" s="16">
        <f t="shared" si="0"/>
        <v>0</v>
      </c>
      <c r="I19" s="16">
        <v>0</v>
      </c>
    </row>
    <row r="20" ht="27" customHeight="1" spans="1:9">
      <c r="A20" s="20" t="s">
        <v>219</v>
      </c>
      <c r="B20" s="53"/>
      <c r="C20" s="50" t="s">
        <v>80</v>
      </c>
      <c r="D20" s="51">
        <v>0</v>
      </c>
      <c r="E20" s="51">
        <v>0</v>
      </c>
      <c r="F20" s="51">
        <f>F17-F18+F19</f>
        <v>0</v>
      </c>
      <c r="G20" s="15">
        <v>0</v>
      </c>
      <c r="H20" s="16">
        <f t="shared" si="0"/>
        <v>0</v>
      </c>
      <c r="I20" s="16">
        <v>0</v>
      </c>
    </row>
    <row r="21" ht="27" customHeight="1" spans="1:9">
      <c r="A21" s="25" t="s">
        <v>220</v>
      </c>
      <c r="B21" s="26"/>
      <c r="C21" s="27" t="s">
        <v>80</v>
      </c>
      <c r="D21" s="30">
        <v>0</v>
      </c>
      <c r="E21" s="30">
        <v>0</v>
      </c>
      <c r="F21" s="54">
        <v>0</v>
      </c>
      <c r="G21" s="15">
        <v>0</v>
      </c>
      <c r="H21" s="16">
        <f t="shared" si="0"/>
        <v>0</v>
      </c>
      <c r="I21" s="16">
        <v>0</v>
      </c>
    </row>
    <row r="22" ht="27" customHeight="1" spans="1:9">
      <c r="A22" s="17" t="s">
        <v>221</v>
      </c>
      <c r="B22" s="18"/>
      <c r="C22" s="19" t="s">
        <v>80</v>
      </c>
      <c r="D22" s="24">
        <v>0</v>
      </c>
      <c r="E22" s="24">
        <v>0</v>
      </c>
      <c r="F22" s="55">
        <v>0</v>
      </c>
      <c r="G22" s="24">
        <v>0</v>
      </c>
      <c r="H22" s="32">
        <f t="shared" si="0"/>
        <v>0</v>
      </c>
      <c r="I22" s="32">
        <v>0</v>
      </c>
    </row>
    <row r="23" ht="27" customHeight="1" spans="1:9">
      <c r="A23" s="25" t="s">
        <v>222</v>
      </c>
      <c r="B23" s="56"/>
      <c r="C23" s="27" t="s">
        <v>159</v>
      </c>
      <c r="D23" s="27" t="s">
        <v>159</v>
      </c>
      <c r="E23" s="27" t="s">
        <v>159</v>
      </c>
      <c r="F23" s="27" t="s">
        <v>159</v>
      </c>
      <c r="G23" s="27" t="s">
        <v>159</v>
      </c>
      <c r="H23" s="27" t="s">
        <v>159</v>
      </c>
      <c r="I23" s="27" t="s">
        <v>159</v>
      </c>
    </row>
    <row r="24" ht="27" customHeight="1" spans="1:9">
      <c r="A24" s="10" t="s">
        <v>223</v>
      </c>
      <c r="B24" s="57"/>
      <c r="C24" s="12" t="s">
        <v>161</v>
      </c>
      <c r="D24" s="13">
        <v>0</v>
      </c>
      <c r="E24" s="13">
        <v>0</v>
      </c>
      <c r="F24" s="14">
        <v>0</v>
      </c>
      <c r="G24" s="15">
        <v>0</v>
      </c>
      <c r="H24" s="16">
        <f>IF(E24=0,0,F24/E24)</f>
        <v>0</v>
      </c>
      <c r="I24" s="16">
        <v>0</v>
      </c>
    </row>
    <row r="25" ht="27" customHeight="1" spans="1:9">
      <c r="A25" s="10" t="s">
        <v>224</v>
      </c>
      <c r="B25" s="57"/>
      <c r="C25" s="12" t="s">
        <v>225</v>
      </c>
      <c r="D25" s="15">
        <v>0</v>
      </c>
      <c r="E25" s="15">
        <v>0</v>
      </c>
      <c r="F25" s="15">
        <f>F26+F27</f>
        <v>0</v>
      </c>
      <c r="G25" s="15">
        <f>G26+G27</f>
        <v>0</v>
      </c>
      <c r="H25" s="16">
        <f>IF(E25=0,0,F25/E25)</f>
        <v>0</v>
      </c>
      <c r="I25" s="16">
        <v>0</v>
      </c>
    </row>
    <row r="26" ht="27" customHeight="1" spans="1:9">
      <c r="A26" s="10" t="s">
        <v>226</v>
      </c>
      <c r="B26" s="57"/>
      <c r="C26" s="12" t="s">
        <v>225</v>
      </c>
      <c r="D26" s="15">
        <v>0</v>
      </c>
      <c r="E26" s="15">
        <v>0</v>
      </c>
      <c r="F26" s="23">
        <v>0</v>
      </c>
      <c r="G26" s="15">
        <v>0</v>
      </c>
      <c r="H26" s="16">
        <f>IF(E26=0,0,F26/E26)</f>
        <v>0</v>
      </c>
      <c r="I26" s="16">
        <v>0</v>
      </c>
    </row>
    <row r="27" ht="27" customHeight="1" spans="1:9">
      <c r="A27" s="10" t="s">
        <v>227</v>
      </c>
      <c r="B27" s="57"/>
      <c r="C27" s="12" t="s">
        <v>225</v>
      </c>
      <c r="D27" s="15">
        <v>0</v>
      </c>
      <c r="E27" s="15">
        <v>0</v>
      </c>
      <c r="F27" s="23">
        <v>0</v>
      </c>
      <c r="G27" s="15">
        <v>0</v>
      </c>
      <c r="H27" s="16">
        <f>IF(E27=0,0,F27/E27)</f>
        <v>0</v>
      </c>
      <c r="I27" s="16">
        <v>0</v>
      </c>
    </row>
    <row r="28" ht="27" customHeight="1" spans="1:9">
      <c r="A28" s="10" t="s">
        <v>228</v>
      </c>
      <c r="B28" s="11"/>
      <c r="C28" s="12" t="s">
        <v>159</v>
      </c>
      <c r="D28" s="12" t="s">
        <v>159</v>
      </c>
      <c r="E28" s="12" t="s">
        <v>159</v>
      </c>
      <c r="F28" s="12" t="s">
        <v>159</v>
      </c>
      <c r="G28" s="12" t="s">
        <v>159</v>
      </c>
      <c r="H28" s="12" t="s">
        <v>159</v>
      </c>
      <c r="I28" s="12" t="s">
        <v>159</v>
      </c>
    </row>
    <row r="29" ht="27" customHeight="1" spans="1:9">
      <c r="A29" s="10" t="s">
        <v>229</v>
      </c>
      <c r="B29" s="57"/>
      <c r="C29" s="12" t="s">
        <v>161</v>
      </c>
      <c r="D29" s="13">
        <v>0</v>
      </c>
      <c r="E29" s="13">
        <v>0</v>
      </c>
      <c r="F29" s="14">
        <v>0</v>
      </c>
      <c r="G29" s="15">
        <v>0</v>
      </c>
      <c r="H29" s="16">
        <f>IF(E29=0,0,F29/E29)</f>
        <v>0</v>
      </c>
      <c r="I29" s="16">
        <v>0</v>
      </c>
    </row>
    <row r="30" ht="27" customHeight="1" spans="1:9">
      <c r="A30" s="10" t="s">
        <v>230</v>
      </c>
      <c r="B30" s="57"/>
      <c r="C30" s="12" t="s">
        <v>231</v>
      </c>
      <c r="D30" s="15">
        <v>0</v>
      </c>
      <c r="E30" s="15">
        <v>0</v>
      </c>
      <c r="F30" s="15">
        <v>0</v>
      </c>
      <c r="G30" s="15">
        <v>0</v>
      </c>
      <c r="H30" s="16">
        <f>IF(E30=0,0,F30/E30)</f>
        <v>0</v>
      </c>
      <c r="I30" s="16">
        <v>0</v>
      </c>
    </row>
    <row r="31" ht="27" customHeight="1" spans="1:9">
      <c r="A31" s="33"/>
      <c r="B31" s="35"/>
      <c r="C31" s="35"/>
      <c r="D31" s="35"/>
      <c r="E31" s="35"/>
      <c r="F31" s="35"/>
      <c r="G31" s="35"/>
      <c r="H31" s="35"/>
      <c r="I31" s="36" t="s">
        <v>232</v>
      </c>
    </row>
  </sheetData>
  <mergeCells count="31">
    <mergeCell ref="A1:B1"/>
    <mergeCell ref="C1:I1"/>
    <mergeCell ref="H2:I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</mergeCells>
  <printOptions horizontalCentered="1"/>
  <pageMargins left="1.18110236220472" right="1.18110236220472" top="0.393700787401575" bottom="0.393700787401575" header="0.51181" footer="0.51181"/>
  <pageSetup paperSize="9" scale="65" pageOrder="overThenDown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zoomScalePageLayoutView="60" workbookViewId="0">
      <pane topLeftCell="D5" activePane="bottomRight" state="frozen"/>
      <selection activeCell="A1" sqref="A1:B1"/>
    </sheetView>
  </sheetViews>
  <sheetFormatPr defaultColWidth="8" defaultRowHeight="14.25"/>
  <cols>
    <col min="1" max="1" width="14.4833333333333" style="1"/>
    <col min="2" max="2" width="38.725" style="1"/>
    <col min="3" max="3" width="8.45833333333333" style="1"/>
    <col min="4" max="4" width="21.5083333333333" style="1"/>
    <col min="5" max="5" width="21.0833333333333" style="1"/>
    <col min="6" max="6" width="23.0916666666667" style="1"/>
    <col min="7" max="7" width="23.6666666666667" style="1"/>
    <col min="8" max="8" width="16.925" style="1"/>
    <col min="9" max="9" width="15.775" style="1"/>
  </cols>
  <sheetData>
    <row r="1" ht="39" customHeight="1" spans="1:9">
      <c r="A1" s="2" t="s">
        <v>0</v>
      </c>
      <c r="B1" s="2"/>
      <c r="C1" s="3" t="s">
        <v>233</v>
      </c>
      <c r="D1" s="3"/>
      <c r="E1" s="3"/>
      <c r="F1" s="3"/>
      <c r="G1" s="3"/>
      <c r="H1" s="3"/>
      <c r="I1" s="3"/>
    </row>
    <row r="2" ht="24" customHeight="1" spans="1:9">
      <c r="A2" s="4" t="s">
        <v>150</v>
      </c>
      <c r="B2" s="5" t="s">
        <v>48</v>
      </c>
      <c r="C2" s="4"/>
      <c r="D2" s="4"/>
      <c r="E2" s="4"/>
      <c r="F2" s="4"/>
      <c r="G2" s="4"/>
      <c r="H2" s="6" t="s">
        <v>234</v>
      </c>
      <c r="I2" s="6"/>
    </row>
    <row r="3" ht="41.25" customHeight="1" spans="1:9">
      <c r="A3" s="7" t="s">
        <v>235</v>
      </c>
      <c r="B3" s="8"/>
      <c r="C3" s="9" t="s">
        <v>153</v>
      </c>
      <c r="D3" s="9" t="s">
        <v>51</v>
      </c>
      <c r="E3" s="7" t="s">
        <v>52</v>
      </c>
      <c r="F3" s="9" t="s">
        <v>154</v>
      </c>
      <c r="G3" s="9" t="s">
        <v>155</v>
      </c>
      <c r="H3" s="7" t="s">
        <v>156</v>
      </c>
      <c r="I3" s="7" t="s">
        <v>236</v>
      </c>
    </row>
    <row r="4" ht="27" customHeight="1" spans="1:9">
      <c r="A4" s="10" t="s">
        <v>237</v>
      </c>
      <c r="B4" s="11"/>
      <c r="C4" s="12" t="s">
        <v>159</v>
      </c>
      <c r="D4" s="12" t="s">
        <v>159</v>
      </c>
      <c r="E4" s="12" t="s">
        <v>159</v>
      </c>
      <c r="F4" s="12" t="s">
        <v>159</v>
      </c>
      <c r="G4" s="12" t="s">
        <v>159</v>
      </c>
      <c r="H4" s="12" t="s">
        <v>159</v>
      </c>
      <c r="I4" s="12" t="s">
        <v>159</v>
      </c>
    </row>
    <row r="5" ht="27" customHeight="1" spans="1:9">
      <c r="A5" s="10" t="s">
        <v>204</v>
      </c>
      <c r="B5" s="11"/>
      <c r="C5" s="12" t="s">
        <v>161</v>
      </c>
      <c r="D5" s="13">
        <v>75852</v>
      </c>
      <c r="E5" s="13">
        <v>75852</v>
      </c>
      <c r="F5" s="14">
        <v>76879</v>
      </c>
      <c r="G5" s="15">
        <v>68442</v>
      </c>
      <c r="H5" s="16">
        <f>IF(E5=0,0,F5/E5)</f>
        <v>1.01353952433687</v>
      </c>
      <c r="I5" s="16">
        <v>0.1233</v>
      </c>
    </row>
    <row r="6" ht="27" customHeight="1" spans="1:9">
      <c r="A6" s="17" t="s">
        <v>238</v>
      </c>
      <c r="B6" s="18"/>
      <c r="C6" s="19" t="s">
        <v>161</v>
      </c>
      <c r="D6" s="13">
        <v>75852</v>
      </c>
      <c r="E6" s="13">
        <v>75852</v>
      </c>
      <c r="F6" s="14">
        <v>74531</v>
      </c>
      <c r="G6" s="15">
        <v>68014</v>
      </c>
      <c r="H6" s="16">
        <f>IF(E6=0,0,F6/E6)</f>
        <v>0.982584506670885</v>
      </c>
      <c r="I6" s="16">
        <v>0.0958</v>
      </c>
    </row>
    <row r="7" ht="27" customHeight="1" spans="1:9">
      <c r="A7" s="20" t="s">
        <v>208</v>
      </c>
      <c r="B7" s="21"/>
      <c r="C7" s="22" t="s">
        <v>159</v>
      </c>
      <c r="D7" s="12" t="s">
        <v>159</v>
      </c>
      <c r="E7" s="12" t="s">
        <v>159</v>
      </c>
      <c r="F7" s="12" t="s">
        <v>159</v>
      </c>
      <c r="G7" s="12" t="s">
        <v>159</v>
      </c>
      <c r="H7" s="12" t="s">
        <v>159</v>
      </c>
      <c r="I7" s="12" t="s">
        <v>159</v>
      </c>
    </row>
    <row r="8" ht="27" customHeight="1" spans="1:9">
      <c r="A8" s="20" t="s">
        <v>209</v>
      </c>
      <c r="B8" s="21"/>
      <c r="C8" s="22" t="s">
        <v>80</v>
      </c>
      <c r="D8" s="15">
        <v>4723959849.46</v>
      </c>
      <c r="E8" s="15">
        <v>4723959849.46</v>
      </c>
      <c r="F8" s="23">
        <v>1383822000</v>
      </c>
      <c r="G8" s="15">
        <v>1309418496</v>
      </c>
      <c r="H8" s="16">
        <f t="shared" ref="H8:H15" si="0">IF(E8=0,0,F8/E8)</f>
        <v>0.29293686739488</v>
      </c>
      <c r="I8" s="16">
        <v>0.0568</v>
      </c>
    </row>
    <row r="9" ht="27" customHeight="1" spans="1:9">
      <c r="A9" s="20" t="s">
        <v>210</v>
      </c>
      <c r="B9" s="21"/>
      <c r="C9" s="22" t="s">
        <v>80</v>
      </c>
      <c r="D9" s="15">
        <v>4723959849.46</v>
      </c>
      <c r="E9" s="15">
        <v>4723959849.46</v>
      </c>
      <c r="F9" s="23">
        <v>1383822000</v>
      </c>
      <c r="G9" s="15">
        <v>1309418496</v>
      </c>
      <c r="H9" s="16">
        <f t="shared" si="0"/>
        <v>0.29293686739488</v>
      </c>
      <c r="I9" s="16">
        <v>0.0568</v>
      </c>
    </row>
    <row r="10" ht="27" customHeight="1" spans="1:9">
      <c r="A10" s="20" t="s">
        <v>239</v>
      </c>
      <c r="B10" s="21"/>
      <c r="C10" s="22" t="s">
        <v>173</v>
      </c>
      <c r="D10" s="15">
        <v>1.2</v>
      </c>
      <c r="E10" s="15">
        <v>1.2</v>
      </c>
      <c r="F10" s="15">
        <v>1.19</v>
      </c>
      <c r="G10" s="15">
        <v>1</v>
      </c>
      <c r="H10" s="16">
        <f t="shared" si="0"/>
        <v>0.991666666666667</v>
      </c>
      <c r="I10" s="16">
        <v>0.19</v>
      </c>
    </row>
    <row r="11" ht="27" customHeight="1" spans="1:9">
      <c r="A11" s="20" t="s">
        <v>240</v>
      </c>
      <c r="B11" s="21"/>
      <c r="C11" s="22" t="s">
        <v>175</v>
      </c>
      <c r="D11" s="24">
        <v>62278.65</v>
      </c>
      <c r="E11" s="24">
        <v>62278.65</v>
      </c>
      <c r="F11" s="24">
        <f>IF(F6=0,0,F9/F6)</f>
        <v>18567.0660530517</v>
      </c>
      <c r="G11" s="24">
        <v>19252.19</v>
      </c>
      <c r="H11" s="16">
        <f t="shared" si="0"/>
        <v>0.298128910197182</v>
      </c>
      <c r="I11" s="16">
        <v>-0.0356</v>
      </c>
    </row>
    <row r="12" ht="27" customHeight="1" spans="1:9">
      <c r="A12" s="25" t="s">
        <v>241</v>
      </c>
      <c r="B12" s="26"/>
      <c r="C12" s="27" t="s">
        <v>242</v>
      </c>
      <c r="D12" s="28">
        <v>6082</v>
      </c>
      <c r="E12" s="28">
        <v>6082</v>
      </c>
      <c r="F12" s="29">
        <v>1095</v>
      </c>
      <c r="G12" s="30">
        <v>2058</v>
      </c>
      <c r="H12" s="16">
        <f t="shared" si="0"/>
        <v>0.180039460703716</v>
      </c>
      <c r="I12" s="16">
        <v>-0.4679</v>
      </c>
    </row>
    <row r="13" ht="27" customHeight="1" spans="1:9">
      <c r="A13" s="10" t="s">
        <v>243</v>
      </c>
      <c r="B13" s="11"/>
      <c r="C13" s="12" t="s">
        <v>242</v>
      </c>
      <c r="D13" s="13">
        <v>5948</v>
      </c>
      <c r="E13" s="13">
        <v>5948</v>
      </c>
      <c r="F13" s="14">
        <v>1212</v>
      </c>
      <c r="G13" s="15">
        <v>1552</v>
      </c>
      <c r="H13" s="16">
        <f t="shared" si="0"/>
        <v>0.203765971755212</v>
      </c>
      <c r="I13" s="16">
        <v>-0.2191</v>
      </c>
    </row>
    <row r="14" ht="37.5" customHeight="1" spans="1:9">
      <c r="A14" s="10" t="s">
        <v>244</v>
      </c>
      <c r="B14" s="11"/>
      <c r="C14" s="12" t="s">
        <v>161</v>
      </c>
      <c r="D14" s="13">
        <v>15099</v>
      </c>
      <c r="E14" s="13">
        <v>15099</v>
      </c>
      <c r="F14" s="14">
        <v>0</v>
      </c>
      <c r="G14" s="15">
        <v>0</v>
      </c>
      <c r="H14" s="16">
        <f t="shared" si="0"/>
        <v>0</v>
      </c>
      <c r="I14" s="16">
        <v>0</v>
      </c>
    </row>
    <row r="15" ht="27" customHeight="1" spans="1:9">
      <c r="A15" s="10" t="s">
        <v>245</v>
      </c>
      <c r="B15" s="11"/>
      <c r="C15" s="12" t="s">
        <v>161</v>
      </c>
      <c r="D15" s="15">
        <v>50</v>
      </c>
      <c r="E15" s="15">
        <v>50</v>
      </c>
      <c r="F15" s="23">
        <v>117</v>
      </c>
      <c r="G15" s="13">
        <v>2</v>
      </c>
      <c r="H15" s="16">
        <f t="shared" si="0"/>
        <v>2.34</v>
      </c>
      <c r="I15" s="16">
        <v>57.5</v>
      </c>
    </row>
    <row r="16" ht="27" customHeight="1" spans="1:9">
      <c r="A16" s="10" t="s">
        <v>246</v>
      </c>
      <c r="B16" s="31"/>
      <c r="C16" s="12" t="s">
        <v>159</v>
      </c>
      <c r="D16" s="12" t="s">
        <v>159</v>
      </c>
      <c r="E16" s="12" t="s">
        <v>159</v>
      </c>
      <c r="F16" s="12" t="s">
        <v>159</v>
      </c>
      <c r="G16" s="12" t="s">
        <v>159</v>
      </c>
      <c r="H16" s="12" t="s">
        <v>159</v>
      </c>
      <c r="I16" s="12" t="s">
        <v>159</v>
      </c>
    </row>
    <row r="17" ht="27" customHeight="1" spans="1:9">
      <c r="A17" s="10" t="s">
        <v>204</v>
      </c>
      <c r="B17" s="11"/>
      <c r="C17" s="12" t="s">
        <v>161</v>
      </c>
      <c r="D17" s="13">
        <v>89203</v>
      </c>
      <c r="E17" s="13">
        <v>89203</v>
      </c>
      <c r="F17" s="14">
        <v>90765</v>
      </c>
      <c r="G17" s="15">
        <v>82697</v>
      </c>
      <c r="H17" s="16">
        <f t="shared" ref="H17:H24" si="1">IF(E17=0,0,F17/E17)</f>
        <v>1.01751062184007</v>
      </c>
      <c r="I17" s="16">
        <v>0.0976</v>
      </c>
    </row>
    <row r="18" ht="27" customHeight="1" spans="1:9">
      <c r="A18" s="10" t="s">
        <v>207</v>
      </c>
      <c r="B18" s="11"/>
      <c r="C18" s="12" t="s">
        <v>161</v>
      </c>
      <c r="D18" s="13">
        <v>89203</v>
      </c>
      <c r="E18" s="13">
        <v>89203</v>
      </c>
      <c r="F18" s="14">
        <v>89945</v>
      </c>
      <c r="G18" s="15">
        <v>82697</v>
      </c>
      <c r="H18" s="16">
        <f t="shared" si="1"/>
        <v>1.0083181058933</v>
      </c>
      <c r="I18" s="16">
        <v>0.0876</v>
      </c>
    </row>
    <row r="19" ht="27" customHeight="1" spans="1:9">
      <c r="A19" s="10" t="s">
        <v>208</v>
      </c>
      <c r="B19" s="11"/>
      <c r="C19" s="12" t="s">
        <v>80</v>
      </c>
      <c r="D19" s="15">
        <v>6141423167.16</v>
      </c>
      <c r="E19" s="15">
        <v>6141423167.16</v>
      </c>
      <c r="F19" s="23">
        <v>1563090000</v>
      </c>
      <c r="G19" s="15">
        <v>1323540000</v>
      </c>
      <c r="H19" s="16">
        <f t="shared" si="1"/>
        <v>0.254515925292089</v>
      </c>
      <c r="I19" s="16">
        <v>0.181</v>
      </c>
    </row>
    <row r="20" ht="27" customHeight="1" spans="1:9">
      <c r="A20" s="10" t="s">
        <v>211</v>
      </c>
      <c r="B20" s="11"/>
      <c r="C20" s="12" t="s">
        <v>173</v>
      </c>
      <c r="D20" s="15">
        <v>0.72</v>
      </c>
      <c r="E20" s="15">
        <v>0.72</v>
      </c>
      <c r="F20" s="15">
        <f>IF(F19=0,0,F23/F19*100)</f>
        <v>0.99112857544991</v>
      </c>
      <c r="G20" s="15">
        <v>0.8</v>
      </c>
      <c r="H20" s="16">
        <f t="shared" si="1"/>
        <v>1.37656746590265</v>
      </c>
      <c r="I20" s="16">
        <v>0.2375</v>
      </c>
    </row>
    <row r="21" ht="27" customHeight="1" spans="1:9">
      <c r="A21" s="10" t="s">
        <v>212</v>
      </c>
      <c r="B21" s="11"/>
      <c r="C21" s="12" t="s">
        <v>175</v>
      </c>
      <c r="D21" s="15">
        <v>68847.72</v>
      </c>
      <c r="E21" s="15">
        <v>68847.72</v>
      </c>
      <c r="F21" s="15">
        <f>IF(F18=0,0,F19/F18)</f>
        <v>17378.2867307799</v>
      </c>
      <c r="G21" s="15">
        <v>16004.69</v>
      </c>
      <c r="H21" s="16">
        <f t="shared" si="1"/>
        <v>0.252416299781313</v>
      </c>
      <c r="I21" s="16">
        <v>0.0858</v>
      </c>
    </row>
    <row r="22" ht="27" customHeight="1" spans="1:9">
      <c r="A22" s="10" t="s">
        <v>247</v>
      </c>
      <c r="B22" s="11"/>
      <c r="C22" s="12" t="s">
        <v>80</v>
      </c>
      <c r="D22" s="15">
        <v>55172590</v>
      </c>
      <c r="E22" s="15">
        <v>55172590</v>
      </c>
      <c r="F22" s="23">
        <v>16522231.65</v>
      </c>
      <c r="G22" s="15">
        <v>14640000</v>
      </c>
      <c r="H22" s="16">
        <f t="shared" si="1"/>
        <v>0.299464492241528</v>
      </c>
      <c r="I22" s="16">
        <v>0.1286</v>
      </c>
    </row>
    <row r="23" ht="27" customHeight="1" spans="1:9">
      <c r="A23" s="10" t="s">
        <v>248</v>
      </c>
      <c r="B23" s="11"/>
      <c r="C23" s="12" t="s">
        <v>80</v>
      </c>
      <c r="D23" s="15">
        <v>43972590</v>
      </c>
      <c r="E23" s="15">
        <v>43972590</v>
      </c>
      <c r="F23" s="23">
        <v>15492231.65</v>
      </c>
      <c r="G23" s="15">
        <v>10580000</v>
      </c>
      <c r="H23" s="16">
        <f t="shared" si="1"/>
        <v>0.35231565049955</v>
      </c>
      <c r="I23" s="16">
        <v>0.4643</v>
      </c>
    </row>
    <row r="24" ht="27" customHeight="1" spans="1:9">
      <c r="A24" s="10" t="s">
        <v>249</v>
      </c>
      <c r="B24" s="11"/>
      <c r="C24" s="12" t="s">
        <v>161</v>
      </c>
      <c r="D24" s="13">
        <v>2610</v>
      </c>
      <c r="E24" s="13">
        <v>2610</v>
      </c>
      <c r="F24" s="14">
        <v>542</v>
      </c>
      <c r="G24" s="15">
        <v>1007</v>
      </c>
      <c r="H24" s="32">
        <f t="shared" si="1"/>
        <v>0.207662835249042</v>
      </c>
      <c r="I24" s="32">
        <v>-0.4618</v>
      </c>
    </row>
    <row r="25" ht="27" customHeight="1" spans="1:9">
      <c r="A25" s="33"/>
      <c r="B25" s="34"/>
      <c r="C25" s="35"/>
      <c r="D25" s="35"/>
      <c r="E25" s="35"/>
      <c r="F25" s="35"/>
      <c r="G25" s="35"/>
      <c r="H25" s="35"/>
      <c r="I25" s="36" t="s">
        <v>250</v>
      </c>
    </row>
  </sheetData>
  <mergeCells count="25">
    <mergeCell ref="A1:B1"/>
    <mergeCell ref="C1:I1"/>
    <mergeCell ref="H2:I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</mergeCells>
  <printOptions horizontalCentered="1"/>
  <pageMargins left="1.18110236220472" right="1.18110236220472" top="0.393700787401575" bottom="0.393700787401575" header="0.51181" footer="0.51181"/>
  <pageSetup paperSize="9" scale="75" pageOrder="overThenDown" orientation="landscape" errors="blank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showGridLines="0" zoomScalePageLayoutView="60" workbookViewId="0">
      <selection activeCell="A1" sqref="A1"/>
    </sheetView>
  </sheetViews>
  <sheetFormatPr defaultColWidth="8" defaultRowHeight="14.25"/>
  <cols>
    <col min="1" max="1" width="6.025" style="1"/>
    <col min="2" max="2" width="6.6" style="1"/>
    <col min="3" max="3" width="9.75" style="1"/>
    <col min="4" max="5" width="11.0416666666667" style="1"/>
    <col min="6" max="6" width="10.0416666666667" style="1"/>
    <col min="7" max="7" width="11.0416666666667" style="1"/>
    <col min="8" max="8" width="49.05" style="1"/>
    <col min="9" max="9" width="10.325" style="1"/>
    <col min="10" max="10" width="12.3333333333333" style="1"/>
    <col min="11" max="11" width="8" style="1" hidden="1"/>
  </cols>
  <sheetData>
    <row r="1" ht="38.25" customHeight="1" spans="1:11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</row>
    <row r="2" ht="38.25" customHeight="1" spans="1:11">
      <c r="A2" s="179"/>
      <c r="B2" s="92" t="s">
        <v>0</v>
      </c>
      <c r="C2" s="92"/>
      <c r="D2" s="122"/>
      <c r="E2" s="122"/>
      <c r="F2" s="92"/>
      <c r="G2" s="93" t="s">
        <v>1</v>
      </c>
      <c r="H2" s="93"/>
      <c r="I2" s="141"/>
      <c r="J2" s="141"/>
      <c r="K2" s="33"/>
    </row>
    <row r="3" ht="38.25" customHeight="1" spans="1:11">
      <c r="A3" s="180"/>
      <c r="B3" s="181"/>
      <c r="C3" s="181"/>
      <c r="D3" s="181"/>
      <c r="E3" s="181"/>
      <c r="F3" s="181"/>
      <c r="G3" s="181"/>
      <c r="H3" s="182"/>
      <c r="I3" s="33"/>
      <c r="J3" s="33"/>
      <c r="K3" s="33"/>
    </row>
    <row r="4" ht="48" customHeight="1" spans="1:11">
      <c r="A4" s="180"/>
      <c r="B4" s="181"/>
      <c r="C4" s="181"/>
      <c r="D4" s="181"/>
      <c r="E4" s="181"/>
      <c r="F4" s="181"/>
      <c r="G4" s="181"/>
      <c r="H4" s="181"/>
      <c r="I4" s="33"/>
      <c r="J4" s="185"/>
      <c r="K4" s="33"/>
    </row>
    <row r="5" ht="42" customHeight="1" spans="1:11">
      <c r="A5" s="179"/>
      <c r="B5" s="179"/>
      <c r="C5" s="33"/>
      <c r="D5" s="179" t="s">
        <v>17</v>
      </c>
      <c r="E5" s="179"/>
      <c r="F5" s="183"/>
      <c r="G5" s="184"/>
      <c r="H5" s="184"/>
      <c r="I5" s="33"/>
      <c r="J5" s="33"/>
      <c r="K5" s="33"/>
    </row>
    <row r="6" ht="42" customHeight="1" spans="1:11">
      <c r="A6" s="179"/>
      <c r="B6" s="179"/>
      <c r="C6" s="179"/>
      <c r="D6" s="179" t="s">
        <v>18</v>
      </c>
      <c r="E6" s="179"/>
      <c r="F6" s="183"/>
      <c r="G6" s="184"/>
      <c r="H6" s="184"/>
      <c r="I6" s="33"/>
      <c r="J6" s="33"/>
      <c r="K6" s="33"/>
    </row>
    <row r="7" ht="42" customHeight="1" spans="1:11">
      <c r="A7" s="179"/>
      <c r="B7" s="179"/>
      <c r="C7" s="179"/>
      <c r="D7" s="179" t="s">
        <v>19</v>
      </c>
      <c r="E7" s="179"/>
      <c r="F7" s="183"/>
      <c r="G7" s="184"/>
      <c r="H7" s="184"/>
      <c r="I7" s="33"/>
      <c r="J7" s="33"/>
      <c r="K7" s="33"/>
    </row>
    <row r="8" ht="42" customHeight="1" spans="1:11">
      <c r="A8" s="179"/>
      <c r="B8" s="179"/>
      <c r="C8" s="179"/>
      <c r="D8" s="179" t="s">
        <v>20</v>
      </c>
      <c r="E8" s="179"/>
      <c r="F8" s="183"/>
      <c r="G8" s="184"/>
      <c r="H8" s="184"/>
      <c r="I8" s="33"/>
      <c r="J8" s="33"/>
      <c r="K8" s="33"/>
    </row>
    <row r="9" ht="42" customHeight="1" spans="1:11">
      <c r="A9" s="179"/>
      <c r="B9" s="179"/>
      <c r="C9" s="179"/>
      <c r="D9" s="179" t="s">
        <v>21</v>
      </c>
      <c r="E9" s="179"/>
      <c r="F9" s="183"/>
      <c r="G9" s="184"/>
      <c r="H9" s="184"/>
      <c r="I9" s="33"/>
      <c r="J9" s="33"/>
      <c r="K9" s="33"/>
    </row>
    <row r="10" ht="42" customHeight="1" spans="1:11">
      <c r="A10" s="179"/>
      <c r="B10" s="179"/>
      <c r="C10" s="179"/>
      <c r="D10" s="179" t="s">
        <v>22</v>
      </c>
      <c r="E10" s="179"/>
      <c r="F10" s="184"/>
      <c r="G10" s="184"/>
      <c r="H10" s="184"/>
      <c r="I10" s="33"/>
      <c r="J10" s="33"/>
      <c r="K10" s="33"/>
    </row>
    <row r="11" ht="17.25" customHeight="1" spans="1:11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ht="17.25" customHeight="1" spans="1:11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</row>
    <row r="13" ht="17.25" customHeight="1" spans="1:11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</row>
  </sheetData>
  <mergeCells count="14">
    <mergeCell ref="B2:F2"/>
    <mergeCell ref="G2:J2"/>
    <mergeCell ref="D5:E5"/>
    <mergeCell ref="F5:H5"/>
    <mergeCell ref="D6:E6"/>
    <mergeCell ref="F6:H6"/>
    <mergeCell ref="D7:E7"/>
    <mergeCell ref="F7:H7"/>
    <mergeCell ref="D8:E8"/>
    <mergeCell ref="F8:H8"/>
    <mergeCell ref="D9:E9"/>
    <mergeCell ref="F9:H9"/>
    <mergeCell ref="D10:E10"/>
    <mergeCell ref="F10:H10"/>
  </mergeCells>
  <printOptions horizontalCentered="1"/>
  <pageMargins left="1.18110236220472" right="1.18110236220472" top="1.18110236220472" bottom="1.18110236220472" header="0.51181" footer="0.51181"/>
  <pageSetup paperSize="9" pageOrder="overThenDown" orientation="landscape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showGridLines="0" zoomScalePageLayoutView="60" workbookViewId="0">
      <selection activeCell="A1" sqref="A1:B1"/>
    </sheetView>
  </sheetViews>
  <sheetFormatPr defaultColWidth="8" defaultRowHeight="14.25"/>
  <cols>
    <col min="1" max="1" width="18.9333333333333" style="1"/>
    <col min="2" max="2" width="19.075" style="1"/>
    <col min="3" max="9" width="14.3416666666667" style="1"/>
  </cols>
  <sheetData>
    <row r="1" ht="48.75" customHeight="1" spans="1:9">
      <c r="A1" s="2" t="s">
        <v>0</v>
      </c>
      <c r="B1" s="143"/>
      <c r="C1" s="93" t="s">
        <v>23</v>
      </c>
      <c r="D1" s="94"/>
      <c r="E1" s="94"/>
      <c r="F1" s="94"/>
      <c r="G1" s="94"/>
      <c r="H1" s="94"/>
      <c r="I1" s="94"/>
    </row>
    <row r="2" ht="22.5" customHeight="1" spans="1:9">
      <c r="A2" s="174" t="s">
        <v>24</v>
      </c>
      <c r="B2" s="175"/>
      <c r="C2" s="175"/>
      <c r="D2" s="175"/>
      <c r="E2" s="175"/>
      <c r="F2" s="175"/>
      <c r="G2" s="175"/>
      <c r="H2" s="175"/>
      <c r="I2" s="175"/>
    </row>
    <row r="3" ht="22.5" customHeight="1" spans="1:9">
      <c r="A3" s="176" t="s">
        <v>25</v>
      </c>
      <c r="B3" s="177"/>
      <c r="C3" s="177"/>
      <c r="D3" s="177"/>
      <c r="E3" s="177"/>
      <c r="F3" s="177"/>
      <c r="G3" s="177"/>
      <c r="H3" s="177"/>
      <c r="I3" s="177"/>
    </row>
    <row r="4" ht="22.5" customHeight="1" spans="1:9">
      <c r="A4" s="176" t="s">
        <v>26</v>
      </c>
      <c r="B4" s="177"/>
      <c r="C4" s="177"/>
      <c r="D4" s="177"/>
      <c r="E4" s="177"/>
      <c r="F4" s="177"/>
      <c r="G4" s="177"/>
      <c r="H4" s="177"/>
      <c r="I4" s="177"/>
    </row>
    <row r="5" ht="22.5" customHeight="1" spans="1:9">
      <c r="A5" s="176" t="s">
        <v>27</v>
      </c>
      <c r="B5" s="177"/>
      <c r="C5" s="177"/>
      <c r="D5" s="177"/>
      <c r="E5" s="177"/>
      <c r="F5" s="177"/>
      <c r="G5" s="177"/>
      <c r="H5" s="177"/>
      <c r="I5" s="177"/>
    </row>
    <row r="6" ht="22.5" customHeight="1" spans="1:9">
      <c r="A6" s="176" t="s">
        <v>28</v>
      </c>
      <c r="B6" s="177"/>
      <c r="C6" s="177"/>
      <c r="D6" s="177"/>
      <c r="E6" s="177"/>
      <c r="F6" s="177"/>
      <c r="G6" s="177"/>
      <c r="H6" s="177"/>
      <c r="I6" s="177"/>
    </row>
    <row r="7" ht="22.5" customHeight="1" spans="1:9">
      <c r="A7" s="176" t="s">
        <v>29</v>
      </c>
      <c r="B7" s="177"/>
      <c r="C7" s="177"/>
      <c r="D7" s="177"/>
      <c r="E7" s="177"/>
      <c r="F7" s="177"/>
      <c r="G7" s="177"/>
      <c r="H7" s="177"/>
      <c r="I7" s="177"/>
    </row>
    <row r="8" ht="22.5" customHeight="1" spans="1:9">
      <c r="A8" s="176" t="s">
        <v>30</v>
      </c>
      <c r="B8" s="177"/>
      <c r="C8" s="177"/>
      <c r="D8" s="177"/>
      <c r="E8" s="177"/>
      <c r="F8" s="177"/>
      <c r="G8" s="177"/>
      <c r="H8" s="177"/>
      <c r="I8" s="177"/>
    </row>
    <row r="9" ht="22.5" customHeight="1" spans="1:9">
      <c r="A9" s="176" t="s">
        <v>31</v>
      </c>
      <c r="B9" s="177"/>
      <c r="C9" s="177"/>
      <c r="D9" s="177"/>
      <c r="E9" s="177"/>
      <c r="F9" s="177"/>
      <c r="G9" s="177"/>
      <c r="H9" s="177"/>
      <c r="I9" s="177"/>
    </row>
    <row r="10" ht="22.5" customHeight="1" spans="1:9">
      <c r="A10" s="174" t="s">
        <v>32</v>
      </c>
      <c r="B10" s="175"/>
      <c r="C10" s="175"/>
      <c r="D10" s="175"/>
      <c r="E10" s="175"/>
      <c r="F10" s="175"/>
      <c r="G10" s="175"/>
      <c r="H10" s="175"/>
      <c r="I10" s="175"/>
    </row>
    <row r="11" ht="22.5" customHeight="1" spans="1:9">
      <c r="A11" s="176" t="s">
        <v>33</v>
      </c>
      <c r="B11" s="177"/>
      <c r="C11" s="177"/>
      <c r="D11" s="177"/>
      <c r="E11" s="177"/>
      <c r="F11" s="177"/>
      <c r="G11" s="177"/>
      <c r="H11" s="177"/>
      <c r="I11" s="177"/>
    </row>
    <row r="12" ht="28.5" customHeight="1" spans="1:9">
      <c r="A12" s="178" t="s">
        <v>34</v>
      </c>
      <c r="B12" s="177"/>
      <c r="C12" s="177"/>
      <c r="D12" s="177"/>
      <c r="E12" s="177"/>
      <c r="F12" s="177"/>
      <c r="G12" s="177"/>
      <c r="H12" s="177"/>
      <c r="I12" s="177"/>
    </row>
    <row r="13" ht="22.5" customHeight="1" spans="1:9">
      <c r="A13" s="176" t="s">
        <v>35</v>
      </c>
      <c r="B13" s="177"/>
      <c r="C13" s="177"/>
      <c r="D13" s="177"/>
      <c r="E13" s="177"/>
      <c r="F13" s="177"/>
      <c r="G13" s="177"/>
      <c r="H13" s="177"/>
      <c r="I13" s="177"/>
    </row>
    <row r="14" ht="22.5" customHeight="1" spans="1:9">
      <c r="A14" s="178" t="s">
        <v>36</v>
      </c>
      <c r="B14" s="177"/>
      <c r="C14" s="177"/>
      <c r="D14" s="177"/>
      <c r="E14" s="177"/>
      <c r="F14" s="177"/>
      <c r="G14" s="177"/>
      <c r="H14" s="177"/>
      <c r="I14" s="177"/>
    </row>
    <row r="15" ht="22.5" customHeight="1" spans="1:9">
      <c r="A15" s="178" t="s">
        <v>37</v>
      </c>
      <c r="B15" s="177"/>
      <c r="C15" s="177"/>
      <c r="D15" s="177"/>
      <c r="E15" s="177"/>
      <c r="F15" s="177"/>
      <c r="G15" s="177"/>
      <c r="H15" s="177"/>
      <c r="I15" s="177"/>
    </row>
    <row r="16" ht="22.5" customHeight="1" spans="1:9">
      <c r="A16" s="178" t="s">
        <v>38</v>
      </c>
      <c r="B16" s="177"/>
      <c r="C16" s="177"/>
      <c r="D16" s="177"/>
      <c r="E16" s="177"/>
      <c r="F16" s="177"/>
      <c r="G16" s="177"/>
      <c r="H16" s="177"/>
      <c r="I16" s="177"/>
    </row>
    <row r="17" ht="22.5" customHeight="1" spans="1:9">
      <c r="A17" s="178" t="s">
        <v>39</v>
      </c>
      <c r="B17" s="176"/>
      <c r="C17" s="176"/>
      <c r="D17" s="176"/>
      <c r="E17" s="176"/>
      <c r="F17" s="176"/>
      <c r="G17" s="176"/>
      <c r="H17" s="176"/>
      <c r="I17" s="176"/>
    </row>
    <row r="18" ht="22.5" customHeight="1" spans="1:9">
      <c r="A18" s="178" t="s">
        <v>40</v>
      </c>
      <c r="B18" s="176"/>
      <c r="C18" s="176"/>
      <c r="D18" s="176"/>
      <c r="E18" s="176"/>
      <c r="F18" s="176"/>
      <c r="G18" s="176"/>
      <c r="H18" s="176"/>
      <c r="I18" s="176"/>
    </row>
    <row r="19" ht="22.5" customHeight="1" spans="1:9">
      <c r="A19" s="174" t="s">
        <v>41</v>
      </c>
      <c r="B19" s="175"/>
      <c r="C19" s="175"/>
      <c r="D19" s="175"/>
      <c r="E19" s="175"/>
      <c r="F19" s="175"/>
      <c r="G19" s="175"/>
      <c r="H19" s="175"/>
      <c r="I19" s="175"/>
    </row>
    <row r="20" ht="22.5" customHeight="1" spans="1:9">
      <c r="A20" s="178" t="s">
        <v>42</v>
      </c>
      <c r="B20" s="177"/>
      <c r="C20" s="177"/>
      <c r="D20" s="177"/>
      <c r="E20" s="177"/>
      <c r="F20" s="177"/>
      <c r="G20" s="177"/>
      <c r="H20" s="177"/>
      <c r="I20" s="177"/>
    </row>
    <row r="21" ht="32.25" customHeight="1" spans="1:9">
      <c r="A21" s="178" t="s">
        <v>43</v>
      </c>
      <c r="B21" s="177"/>
      <c r="C21" s="177"/>
      <c r="D21" s="177"/>
      <c r="E21" s="177"/>
      <c r="F21" s="177"/>
      <c r="G21" s="177"/>
      <c r="H21" s="177"/>
      <c r="I21" s="177"/>
    </row>
    <row r="22" ht="22.5" customHeight="1" spans="1:9">
      <c r="A22" s="178" t="s">
        <v>44</v>
      </c>
      <c r="B22" s="177"/>
      <c r="C22" s="177"/>
      <c r="D22" s="177"/>
      <c r="E22" s="177"/>
      <c r="F22" s="177"/>
      <c r="G22" s="177"/>
      <c r="H22" s="177"/>
      <c r="I22" s="177"/>
    </row>
  </sheetData>
  <mergeCells count="23">
    <mergeCell ref="A1:B1"/>
    <mergeCell ref="C1:I1"/>
    <mergeCell ref="A2:I2"/>
    <mergeCell ref="A3:I3"/>
    <mergeCell ref="A4:I4"/>
    <mergeCell ref="A5:I5"/>
    <mergeCell ref="A6:I6"/>
    <mergeCell ref="A7:I7"/>
    <mergeCell ref="A8:I8"/>
    <mergeCell ref="A9:I9"/>
    <mergeCell ref="A10:I10"/>
    <mergeCell ref="A11:I11"/>
    <mergeCell ref="A12:I12"/>
    <mergeCell ref="A13:I13"/>
    <mergeCell ref="A14:I14"/>
    <mergeCell ref="A15:I15"/>
    <mergeCell ref="A16:I16"/>
    <mergeCell ref="A17:I17"/>
    <mergeCell ref="A18:I18"/>
    <mergeCell ref="A19:I19"/>
    <mergeCell ref="A20:I20"/>
    <mergeCell ref="A21:I21"/>
    <mergeCell ref="A22:I22"/>
  </mergeCells>
  <pageMargins left="1.18110236220472" right="1.18110236220472" top="0.393700787401575" bottom="0.393700787401575" header="0.51181" footer="0.51181"/>
  <pageSetup paperSize="9" pageOrder="overThenDown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showGridLines="0" zoomScalePageLayoutView="60" topLeftCell="A2" workbookViewId="0">
      <pane topLeftCell="E5" activePane="bottomRight" state="frozen"/>
      <selection activeCell="A1" sqref="A1"/>
    </sheetView>
  </sheetViews>
  <sheetFormatPr defaultColWidth="8" defaultRowHeight="14.25"/>
  <cols>
    <col min="1" max="1" width="8" style="1" hidden="1"/>
    <col min="2" max="2" width="16.6333333333333" style="1"/>
    <col min="3" max="3" width="32.125" style="1"/>
    <col min="4" max="4" width="28.825" style="1"/>
    <col min="5" max="6" width="27.5333333333333" style="1"/>
    <col min="7" max="7" width="28.25" style="1"/>
    <col min="8" max="8" width="26.2416666666667" style="1"/>
    <col min="9" max="9" width="12.6166666666667" style="1"/>
    <col min="10" max="10" width="12.1916666666667" style="1"/>
  </cols>
  <sheetData>
    <row r="1" ht="38.25" customHeight="1" spans="1:10">
      <c r="A1" s="33"/>
      <c r="B1" s="2" t="s">
        <v>0</v>
      </c>
      <c r="C1" s="2"/>
      <c r="D1" s="92"/>
      <c r="E1" s="93" t="s">
        <v>45</v>
      </c>
      <c r="F1" s="93"/>
      <c r="G1" s="93"/>
      <c r="H1" s="93"/>
      <c r="I1" s="93"/>
      <c r="J1" s="93"/>
    </row>
    <row r="2" ht="20.25" customHeight="1" spans="1:10">
      <c r="A2" s="95"/>
      <c r="B2" s="97"/>
      <c r="C2" s="153"/>
      <c r="D2" s="97"/>
      <c r="E2" s="153"/>
      <c r="F2" s="97"/>
      <c r="G2" s="153"/>
      <c r="H2" s="97"/>
      <c r="I2" s="117" t="s">
        <v>46</v>
      </c>
      <c r="J2" s="36"/>
    </row>
    <row r="3" ht="21.75" customHeight="1" spans="1:10">
      <c r="A3" s="144"/>
      <c r="B3" s="37" t="s">
        <v>47</v>
      </c>
      <c r="C3" s="4" t="s">
        <v>48</v>
      </c>
      <c r="D3" s="4"/>
      <c r="E3" s="4"/>
      <c r="F3" s="131" t="s">
        <v>0</v>
      </c>
      <c r="G3" s="154"/>
      <c r="H3" s="4"/>
      <c r="I3" s="6"/>
      <c r="J3" s="6" t="s">
        <v>49</v>
      </c>
    </row>
    <row r="4" ht="41.25" customHeight="1" spans="1:10">
      <c r="A4" s="163"/>
      <c r="B4" s="9" t="s">
        <v>50</v>
      </c>
      <c r="C4" s="164"/>
      <c r="D4" s="7" t="s">
        <v>51</v>
      </c>
      <c r="E4" s="7" t="s">
        <v>52</v>
      </c>
      <c r="F4" s="7" t="s">
        <v>53</v>
      </c>
      <c r="G4" s="7" t="s">
        <v>54</v>
      </c>
      <c r="H4" s="7" t="s">
        <v>55</v>
      </c>
      <c r="I4" s="7" t="s">
        <v>56</v>
      </c>
      <c r="J4" s="7" t="s">
        <v>57</v>
      </c>
    </row>
    <row r="5" ht="28.5" customHeight="1" spans="1:10">
      <c r="A5" s="132"/>
      <c r="B5" s="134" t="s">
        <v>58</v>
      </c>
      <c r="C5" s="135"/>
      <c r="D5" s="15">
        <v>2635685846.22</v>
      </c>
      <c r="E5" s="15">
        <v>2635685846.22</v>
      </c>
      <c r="F5" s="15">
        <v>2635685846.22</v>
      </c>
      <c r="G5" s="15">
        <f>E5</f>
        <v>2635685846.22</v>
      </c>
      <c r="H5" s="15">
        <v>2332709686.82</v>
      </c>
      <c r="I5" s="16">
        <f t="shared" ref="I5:I22" si="0">IF(E5=0,0,G5/E5)</f>
        <v>1</v>
      </c>
      <c r="J5" s="16">
        <v>0.1299</v>
      </c>
    </row>
    <row r="6" ht="28.5" customHeight="1" spans="1:10">
      <c r="A6" s="132"/>
      <c r="B6" s="134" t="s">
        <v>59</v>
      </c>
      <c r="C6" s="135"/>
      <c r="D6" s="15">
        <v>2736575819.6</v>
      </c>
      <c r="E6" s="15">
        <v>2736575819.6</v>
      </c>
      <c r="F6" s="15">
        <v>766149645.23</v>
      </c>
      <c r="G6" s="15">
        <v>766149645.23</v>
      </c>
      <c r="H6" s="15">
        <v>619595846.35</v>
      </c>
      <c r="I6" s="16">
        <f t="shared" si="0"/>
        <v>0.279966533264913</v>
      </c>
      <c r="J6" s="16">
        <v>0.2365</v>
      </c>
    </row>
    <row r="7" ht="28.5" customHeight="1" spans="1:10">
      <c r="A7" s="132"/>
      <c r="B7" s="134" t="s">
        <v>60</v>
      </c>
      <c r="C7" s="135"/>
      <c r="D7" s="15">
        <v>1617869498.58</v>
      </c>
      <c r="E7" s="15">
        <v>1617869498.58</v>
      </c>
      <c r="F7" s="15">
        <v>484225583.78</v>
      </c>
      <c r="G7" s="15">
        <v>484225583.78</v>
      </c>
      <c r="H7" s="15">
        <v>397934146.27</v>
      </c>
      <c r="I7" s="16">
        <f t="shared" si="0"/>
        <v>0.299298295817434</v>
      </c>
      <c r="J7" s="16">
        <v>0.2168</v>
      </c>
    </row>
    <row r="8" ht="28.5" customHeight="1" spans="1:10">
      <c r="A8" s="136"/>
      <c r="B8" s="134" t="s">
        <v>61</v>
      </c>
      <c r="C8" s="135"/>
      <c r="D8" s="15">
        <v>1017112474.72</v>
      </c>
      <c r="E8" s="15">
        <v>1017112474.72</v>
      </c>
      <c r="F8" s="15">
        <v>269180000</v>
      </c>
      <c r="G8" s="15">
        <v>269180000</v>
      </c>
      <c r="H8" s="15">
        <v>211740000</v>
      </c>
      <c r="I8" s="172">
        <f t="shared" si="0"/>
        <v>0.26465116365238</v>
      </c>
      <c r="J8" s="172">
        <v>0.2713</v>
      </c>
    </row>
    <row r="9" ht="28.5" customHeight="1" spans="1:10">
      <c r="A9" s="132"/>
      <c r="B9" s="134" t="s">
        <v>62</v>
      </c>
      <c r="C9" s="135"/>
      <c r="D9" s="15">
        <v>28347040</v>
      </c>
      <c r="E9" s="15">
        <v>28347040</v>
      </c>
      <c r="F9" s="15">
        <v>148404.2</v>
      </c>
      <c r="G9" s="15">
        <v>148404.2</v>
      </c>
      <c r="H9" s="15">
        <v>124985.87</v>
      </c>
      <c r="I9" s="16">
        <f t="shared" si="0"/>
        <v>0.00523526265881729</v>
      </c>
      <c r="J9" s="16">
        <v>0.1874</v>
      </c>
    </row>
    <row r="10" ht="28.5" customHeight="1" spans="1:10">
      <c r="A10" s="132"/>
      <c r="B10" s="134" t="s">
        <v>63</v>
      </c>
      <c r="C10" s="135"/>
      <c r="D10" s="15">
        <v>29630543.91</v>
      </c>
      <c r="E10" s="15">
        <v>29630543.91</v>
      </c>
      <c r="F10" s="15">
        <v>0</v>
      </c>
      <c r="G10" s="15">
        <v>0</v>
      </c>
      <c r="H10" s="15">
        <v>0</v>
      </c>
      <c r="I10" s="16">
        <f t="shared" si="0"/>
        <v>0</v>
      </c>
      <c r="J10" s="16">
        <v>0</v>
      </c>
    </row>
    <row r="11" ht="28.5" customHeight="1" spans="1:10">
      <c r="A11" s="132"/>
      <c r="B11" s="134" t="s">
        <v>64</v>
      </c>
      <c r="C11" s="135"/>
      <c r="D11" s="15">
        <v>1300000</v>
      </c>
      <c r="E11" s="15">
        <v>1300000</v>
      </c>
      <c r="F11" s="15">
        <v>693923.62</v>
      </c>
      <c r="G11" s="15">
        <v>693923.62</v>
      </c>
      <c r="H11" s="15">
        <v>82463</v>
      </c>
      <c r="I11" s="16">
        <f t="shared" si="0"/>
        <v>0.5337874</v>
      </c>
      <c r="J11" s="16">
        <v>7.415</v>
      </c>
    </row>
    <row r="12" ht="28.5" customHeight="1" spans="1:10">
      <c r="A12" s="132"/>
      <c r="B12" s="134" t="s">
        <v>65</v>
      </c>
      <c r="C12" s="135"/>
      <c r="D12" s="15">
        <v>41036262.39</v>
      </c>
      <c r="E12" s="15">
        <v>41036262.39</v>
      </c>
      <c r="F12" s="15">
        <v>11901733.63</v>
      </c>
      <c r="G12" s="15">
        <v>11901733.63</v>
      </c>
      <c r="H12" s="15">
        <v>9714251.21</v>
      </c>
      <c r="I12" s="16">
        <f t="shared" si="0"/>
        <v>0.290029669780557</v>
      </c>
      <c r="J12" s="16">
        <v>0.2252</v>
      </c>
    </row>
    <row r="13" ht="28.5" customHeight="1" spans="1:10">
      <c r="A13" s="136"/>
      <c r="B13" s="134" t="s">
        <v>66</v>
      </c>
      <c r="C13" s="135"/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73">
        <f t="shared" si="0"/>
        <v>0</v>
      </c>
      <c r="J13" s="16">
        <v>0</v>
      </c>
    </row>
    <row r="14" ht="28.5" customHeight="1" spans="1:10">
      <c r="A14" s="136"/>
      <c r="B14" s="134" t="s">
        <v>67</v>
      </c>
      <c r="C14" s="135"/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73">
        <f t="shared" si="0"/>
        <v>0</v>
      </c>
      <c r="J14" s="16">
        <v>0</v>
      </c>
    </row>
    <row r="15" ht="28.5" customHeight="1" spans="1:10">
      <c r="A15" s="132"/>
      <c r="B15" s="134" t="s">
        <v>68</v>
      </c>
      <c r="C15" s="135"/>
      <c r="D15" s="15">
        <v>2643600602.32</v>
      </c>
      <c r="E15" s="15">
        <v>2643600602.32</v>
      </c>
      <c r="F15" s="15">
        <v>615391717.28</v>
      </c>
      <c r="G15" s="15">
        <v>615391717.28</v>
      </c>
      <c r="H15" s="15">
        <v>546911590.75</v>
      </c>
      <c r="I15" s="16">
        <f t="shared" si="0"/>
        <v>0.232785435417112</v>
      </c>
      <c r="J15" s="16">
        <v>0.1252</v>
      </c>
    </row>
    <row r="16" ht="28.5" customHeight="1" spans="1:10">
      <c r="A16" s="132"/>
      <c r="B16" s="134" t="s">
        <v>69</v>
      </c>
      <c r="C16" s="135"/>
      <c r="D16" s="15">
        <v>2615861602.62</v>
      </c>
      <c r="E16" s="15">
        <v>2615861602.62</v>
      </c>
      <c r="F16" s="15">
        <v>609041502.91</v>
      </c>
      <c r="G16" s="15">
        <v>609041502.91</v>
      </c>
      <c r="H16" s="15">
        <v>540765438.06</v>
      </c>
      <c r="I16" s="16">
        <f t="shared" si="0"/>
        <v>0.232826347655394</v>
      </c>
      <c r="J16" s="16">
        <v>0.1263</v>
      </c>
    </row>
    <row r="17" ht="28.5" customHeight="1" spans="1:10">
      <c r="A17" s="132"/>
      <c r="B17" s="134" t="s">
        <v>70</v>
      </c>
      <c r="C17" s="135"/>
      <c r="D17" s="15">
        <v>4704976.7</v>
      </c>
      <c r="E17" s="15">
        <v>4704976.7</v>
      </c>
      <c r="F17" s="15">
        <v>3204726.78</v>
      </c>
      <c r="G17" s="15">
        <v>3204726.78</v>
      </c>
      <c r="H17" s="15">
        <v>2705650</v>
      </c>
      <c r="I17" s="16">
        <f t="shared" si="0"/>
        <v>0.681135526133424</v>
      </c>
      <c r="J17" s="16">
        <v>0.1845</v>
      </c>
    </row>
    <row r="18" ht="28.5" customHeight="1" spans="1:10">
      <c r="A18" s="132"/>
      <c r="B18" s="134" t="s">
        <v>71</v>
      </c>
      <c r="C18" s="135"/>
      <c r="D18" s="15">
        <v>14540000</v>
      </c>
      <c r="E18" s="15">
        <v>14540000</v>
      </c>
      <c r="F18" s="15">
        <v>2755080.59</v>
      </c>
      <c r="G18" s="15">
        <v>2755080.59</v>
      </c>
      <c r="H18" s="15">
        <v>3193102.69</v>
      </c>
      <c r="I18" s="16">
        <f t="shared" si="0"/>
        <v>0.189482846629986</v>
      </c>
      <c r="J18" s="16">
        <v>-0.1372</v>
      </c>
    </row>
    <row r="19" ht="28.5" customHeight="1" spans="1:10">
      <c r="A19" s="136"/>
      <c r="B19" s="134" t="s">
        <v>72</v>
      </c>
      <c r="C19" s="135"/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73">
        <f t="shared" si="0"/>
        <v>0</v>
      </c>
      <c r="J19" s="16">
        <v>0</v>
      </c>
    </row>
    <row r="20" ht="28.5" customHeight="1" spans="1:10">
      <c r="A20" s="136"/>
      <c r="B20" s="134" t="s">
        <v>73</v>
      </c>
      <c r="C20" s="135"/>
      <c r="D20" s="24">
        <v>0</v>
      </c>
      <c r="E20" s="15">
        <v>0</v>
      </c>
      <c r="F20" s="15">
        <v>0</v>
      </c>
      <c r="G20" s="15">
        <v>0</v>
      </c>
      <c r="H20" s="15">
        <v>0</v>
      </c>
      <c r="I20" s="173">
        <f t="shared" si="0"/>
        <v>0</v>
      </c>
      <c r="J20" s="16">
        <v>0</v>
      </c>
    </row>
    <row r="21" ht="28.5" customHeight="1" spans="1:10">
      <c r="A21" s="132"/>
      <c r="B21" s="165" t="s">
        <v>74</v>
      </c>
      <c r="C21" s="166"/>
      <c r="D21" s="30">
        <v>92975217.28</v>
      </c>
      <c r="E21" s="15">
        <v>92975217.28</v>
      </c>
      <c r="F21" s="15">
        <v>172639046.61</v>
      </c>
      <c r="G21" s="15">
        <v>172639046.61</v>
      </c>
      <c r="H21" s="15">
        <v>125796396.71</v>
      </c>
      <c r="I21" s="16">
        <f t="shared" si="0"/>
        <v>1.8568286438104</v>
      </c>
      <c r="J21" s="16">
        <v>0.3724</v>
      </c>
    </row>
    <row r="22" ht="28.5" customHeight="1" spans="1:10">
      <c r="A22" s="167"/>
      <c r="B22" s="108" t="s">
        <v>75</v>
      </c>
      <c r="C22" s="168"/>
      <c r="D22" s="169">
        <f>D5+D21</f>
        <v>2728661063.5</v>
      </c>
      <c r="E22" s="15">
        <f>E5+E21</f>
        <v>2728661063.5</v>
      </c>
      <c r="F22" s="15">
        <v>2808324892.83</v>
      </c>
      <c r="G22" s="15">
        <v>2808324892.83</v>
      </c>
      <c r="H22" s="15">
        <v>2458506083.53</v>
      </c>
      <c r="I22" s="16">
        <f t="shared" si="0"/>
        <v>1.02919520874015</v>
      </c>
      <c r="J22" s="16">
        <v>0.1423</v>
      </c>
    </row>
    <row r="23" ht="28.5" customHeight="1" spans="1:10">
      <c r="A23" s="35"/>
      <c r="B23" s="170"/>
      <c r="C23" s="171"/>
      <c r="D23" s="138"/>
      <c r="E23" s="138"/>
      <c r="F23" s="138"/>
      <c r="G23" s="138"/>
      <c r="H23" s="138"/>
      <c r="I23" s="138"/>
      <c r="J23" s="36" t="s">
        <v>76</v>
      </c>
    </row>
  </sheetData>
  <mergeCells count="23">
    <mergeCell ref="B1:D1"/>
    <mergeCell ref="E1:I1"/>
    <mergeCell ref="I2:J2"/>
    <mergeCell ref="F3:G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</mergeCells>
  <printOptions horizontalCentered="1"/>
  <pageMargins left="0.78740157480315" right="0.78740157480315" top="0.393700787401575" bottom="0.393700787401575" header="0.51181" footer="0.51181"/>
  <pageSetup paperSize="9" scale="80" pageOrder="overThenDown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showGridLines="0" zoomScalePageLayoutView="60" topLeftCell="A25" workbookViewId="0">
      <pane topLeftCell="D5" activePane="bottomRight" state="frozen"/>
      <selection activeCell="A1" sqref="A1"/>
    </sheetView>
  </sheetViews>
  <sheetFormatPr defaultColWidth="8" defaultRowHeight="14.25"/>
  <cols>
    <col min="1" max="1" width="8" style="1" hidden="1"/>
    <col min="2" max="2" width="13.7666666666667" style="1"/>
    <col min="3" max="3" width="25.525" style="1"/>
    <col min="4" max="4" width="25.8083333333333" style="1"/>
    <col min="5" max="5" width="25.525" style="1"/>
    <col min="6" max="6" width="22.9416666666667" style="1"/>
    <col min="7" max="7" width="25.1" style="1"/>
    <col min="8" max="8" width="25.8083333333333" style="1"/>
    <col min="9" max="9" width="11.9" style="1"/>
    <col min="10" max="10" width="11.3333333333333" style="1"/>
  </cols>
  <sheetData>
    <row r="1" ht="38.25" customHeight="1" spans="1:10">
      <c r="A1" s="33"/>
      <c r="B1" s="2" t="s">
        <v>0</v>
      </c>
      <c r="C1" s="128"/>
      <c r="D1" s="92"/>
      <c r="E1" s="93" t="s">
        <v>77</v>
      </c>
      <c r="F1" s="93"/>
      <c r="G1" s="93"/>
      <c r="H1" s="93"/>
      <c r="I1" s="93"/>
      <c r="J1" s="93"/>
    </row>
    <row r="2" ht="15" customHeight="1" spans="1:10">
      <c r="A2" s="33"/>
      <c r="B2" s="129"/>
      <c r="C2" s="129"/>
      <c r="D2" s="129"/>
      <c r="E2" s="129"/>
      <c r="F2" s="155"/>
      <c r="G2" s="129"/>
      <c r="H2" s="129"/>
      <c r="I2" s="160" t="s">
        <v>78</v>
      </c>
      <c r="J2" s="161"/>
    </row>
    <row r="3" ht="18.75" customHeight="1" spans="1:10">
      <c r="A3" s="144"/>
      <c r="B3" s="4" t="s">
        <v>47</v>
      </c>
      <c r="C3" s="4" t="s">
        <v>48</v>
      </c>
      <c r="D3" s="4"/>
      <c r="E3" s="4"/>
      <c r="F3" s="131" t="s">
        <v>0</v>
      </c>
      <c r="G3" s="154"/>
      <c r="H3" s="4"/>
      <c r="I3" s="6" t="s">
        <v>79</v>
      </c>
      <c r="J3" s="37" t="s">
        <v>80</v>
      </c>
    </row>
    <row r="4" ht="37.5" customHeight="1" spans="1:10">
      <c r="A4" s="132"/>
      <c r="B4" s="9" t="s">
        <v>50</v>
      </c>
      <c r="C4" s="133"/>
      <c r="D4" s="156" t="s">
        <v>51</v>
      </c>
      <c r="E4" s="156" t="s">
        <v>52</v>
      </c>
      <c r="F4" s="156" t="s">
        <v>53</v>
      </c>
      <c r="G4" s="157" t="s">
        <v>54</v>
      </c>
      <c r="H4" s="158" t="s">
        <v>55</v>
      </c>
      <c r="I4" s="158" t="s">
        <v>56</v>
      </c>
      <c r="J4" s="158" t="s">
        <v>57</v>
      </c>
    </row>
    <row r="5" ht="27" customHeight="1" spans="1:10">
      <c r="A5" s="132"/>
      <c r="B5" s="134" t="s">
        <v>58</v>
      </c>
      <c r="C5" s="159"/>
      <c r="D5" s="42">
        <v>80378938.45</v>
      </c>
      <c r="E5" s="42">
        <v>80378938.45</v>
      </c>
      <c r="F5" s="42">
        <v>80378938.45</v>
      </c>
      <c r="G5" s="42">
        <f>E5</f>
        <v>80378938.45</v>
      </c>
      <c r="H5" s="42">
        <v>84337100.57</v>
      </c>
      <c r="I5" s="120">
        <f t="shared" ref="I5:I30" si="0">IF(E5=0,0,G5/E5)</f>
        <v>1</v>
      </c>
      <c r="J5" s="120">
        <v>-0.0469</v>
      </c>
    </row>
    <row r="6" ht="27" customHeight="1" spans="1:10">
      <c r="A6" s="132"/>
      <c r="B6" s="134" t="s">
        <v>81</v>
      </c>
      <c r="C6" s="159"/>
      <c r="D6" s="42">
        <v>805066379.75</v>
      </c>
      <c r="E6" s="42">
        <v>805066379.75</v>
      </c>
      <c r="F6" s="42">
        <v>467975564.98</v>
      </c>
      <c r="G6" s="42">
        <f>G7+G14+G16</f>
        <v>467975564.98</v>
      </c>
      <c r="H6" s="42">
        <v>400039951.37</v>
      </c>
      <c r="I6" s="120">
        <f t="shared" si="0"/>
        <v>0.58128817293963</v>
      </c>
      <c r="J6" s="120">
        <v>0.1698</v>
      </c>
    </row>
    <row r="7" ht="27" customHeight="1" spans="1:10">
      <c r="A7" s="132"/>
      <c r="B7" s="134" t="s">
        <v>82</v>
      </c>
      <c r="C7" s="159"/>
      <c r="D7" s="42">
        <v>805066379.75</v>
      </c>
      <c r="E7" s="42">
        <v>805066379.75</v>
      </c>
      <c r="F7" s="42">
        <v>227015564.98</v>
      </c>
      <c r="G7" s="42">
        <f>G8+G9+G10+G11+G12+G13</f>
        <v>227015564.98</v>
      </c>
      <c r="H7" s="42">
        <v>177339951.37</v>
      </c>
      <c r="I7" s="120">
        <f t="shared" si="0"/>
        <v>0.28198366083862</v>
      </c>
      <c r="J7" s="120">
        <v>0.2801</v>
      </c>
    </row>
    <row r="8" ht="27" customHeight="1" spans="1:10">
      <c r="A8" s="132"/>
      <c r="B8" s="134" t="s">
        <v>83</v>
      </c>
      <c r="C8" s="159"/>
      <c r="D8" s="42">
        <v>765886379.75</v>
      </c>
      <c r="E8" s="42">
        <v>765886379.75</v>
      </c>
      <c r="F8" s="42">
        <v>217386620.47</v>
      </c>
      <c r="G8" s="110">
        <v>217386620.47</v>
      </c>
      <c r="H8" s="42">
        <v>169386269.65</v>
      </c>
      <c r="I8" s="120">
        <f t="shared" si="0"/>
        <v>0.28383664498768</v>
      </c>
      <c r="J8" s="120">
        <v>0.2834</v>
      </c>
    </row>
    <row r="9" ht="27" customHeight="1" spans="1:10">
      <c r="A9" s="136"/>
      <c r="B9" s="134" t="s">
        <v>61</v>
      </c>
      <c r="C9" s="159"/>
      <c r="D9" s="42">
        <v>0</v>
      </c>
      <c r="E9" s="42">
        <v>0</v>
      </c>
      <c r="F9" s="42">
        <v>0</v>
      </c>
      <c r="G9" s="110">
        <v>0</v>
      </c>
      <c r="H9" s="42">
        <v>0</v>
      </c>
      <c r="I9" s="120">
        <f t="shared" si="0"/>
        <v>0</v>
      </c>
      <c r="J9" s="120">
        <v>0</v>
      </c>
    </row>
    <row r="10" ht="27" customHeight="1" spans="1:10">
      <c r="A10" s="132"/>
      <c r="B10" s="134" t="s">
        <v>62</v>
      </c>
      <c r="C10" s="159"/>
      <c r="D10" s="42">
        <v>1080000</v>
      </c>
      <c r="E10" s="42">
        <v>1080000</v>
      </c>
      <c r="F10" s="42">
        <v>109344.05</v>
      </c>
      <c r="G10" s="110">
        <v>109344.05</v>
      </c>
      <c r="H10" s="42">
        <v>78465.09</v>
      </c>
      <c r="I10" s="120">
        <f t="shared" si="0"/>
        <v>0.101244490740741</v>
      </c>
      <c r="J10" s="120">
        <v>0.3935</v>
      </c>
    </row>
    <row r="11" ht="27" customHeight="1" spans="1:10">
      <c r="A11" s="132"/>
      <c r="B11" s="134" t="s">
        <v>63</v>
      </c>
      <c r="C11" s="159"/>
      <c r="D11" s="42">
        <v>0</v>
      </c>
      <c r="E11" s="42">
        <v>0</v>
      </c>
      <c r="F11" s="42">
        <v>0</v>
      </c>
      <c r="G11" s="110">
        <v>0</v>
      </c>
      <c r="H11" s="42">
        <v>0</v>
      </c>
      <c r="I11" s="120">
        <f t="shared" si="0"/>
        <v>0</v>
      </c>
      <c r="J11" s="120">
        <v>0</v>
      </c>
    </row>
    <row r="12" ht="27" customHeight="1" spans="1:10">
      <c r="A12" s="132"/>
      <c r="B12" s="134" t="s">
        <v>64</v>
      </c>
      <c r="C12" s="159"/>
      <c r="D12" s="42">
        <v>1100000</v>
      </c>
      <c r="E12" s="42">
        <v>1100000</v>
      </c>
      <c r="F12" s="42">
        <v>593450.17</v>
      </c>
      <c r="G12" s="110">
        <v>593450.17</v>
      </c>
      <c r="H12" s="42">
        <v>0</v>
      </c>
      <c r="I12" s="120">
        <f t="shared" si="0"/>
        <v>0.539500154545455</v>
      </c>
      <c r="J12" s="120">
        <v>1</v>
      </c>
    </row>
    <row r="13" ht="27" customHeight="1" spans="1:10">
      <c r="A13" s="132"/>
      <c r="B13" s="134" t="s">
        <v>65</v>
      </c>
      <c r="C13" s="159"/>
      <c r="D13" s="42">
        <v>37000000</v>
      </c>
      <c r="E13" s="42">
        <v>37000000</v>
      </c>
      <c r="F13" s="42">
        <v>8926150.29</v>
      </c>
      <c r="G13" s="110">
        <v>8926150.29</v>
      </c>
      <c r="H13" s="42">
        <v>7875216.63</v>
      </c>
      <c r="I13" s="120">
        <f t="shared" si="0"/>
        <v>0.241247305135135</v>
      </c>
      <c r="J13" s="120">
        <v>0.1334</v>
      </c>
    </row>
    <row r="14" ht="27" customHeight="1" spans="1:10">
      <c r="A14" s="132"/>
      <c r="B14" s="134" t="s">
        <v>84</v>
      </c>
      <c r="C14" s="159"/>
      <c r="D14" s="42">
        <v>0</v>
      </c>
      <c r="E14" s="42">
        <v>0</v>
      </c>
      <c r="F14" s="42">
        <v>240960000</v>
      </c>
      <c r="G14" s="110">
        <v>240960000</v>
      </c>
      <c r="H14" s="42">
        <v>222700000</v>
      </c>
      <c r="I14" s="120">
        <f t="shared" si="0"/>
        <v>0</v>
      </c>
      <c r="J14" s="120">
        <v>0.082</v>
      </c>
    </row>
    <row r="15" ht="37.5" customHeight="1" spans="1:10">
      <c r="A15" s="136"/>
      <c r="B15" s="10" t="s">
        <v>85</v>
      </c>
      <c r="C15" s="159"/>
      <c r="D15" s="42">
        <v>0</v>
      </c>
      <c r="E15" s="42">
        <v>0</v>
      </c>
      <c r="F15" s="42">
        <v>0</v>
      </c>
      <c r="G15" s="110">
        <v>0</v>
      </c>
      <c r="H15" s="42">
        <v>0</v>
      </c>
      <c r="I15" s="120">
        <f t="shared" si="0"/>
        <v>0</v>
      </c>
      <c r="J15" s="120">
        <v>0</v>
      </c>
    </row>
    <row r="16" ht="27" customHeight="1" spans="1:10">
      <c r="A16" s="132"/>
      <c r="B16" s="134" t="s">
        <v>86</v>
      </c>
      <c r="C16" s="159"/>
      <c r="D16" s="42">
        <v>0</v>
      </c>
      <c r="E16" s="42">
        <v>0</v>
      </c>
      <c r="F16" s="42">
        <v>0</v>
      </c>
      <c r="G16" s="110">
        <v>0</v>
      </c>
      <c r="H16" s="42">
        <v>0</v>
      </c>
      <c r="I16" s="120">
        <f t="shared" si="0"/>
        <v>0</v>
      </c>
      <c r="J16" s="120">
        <v>0</v>
      </c>
    </row>
    <row r="17" ht="37.5" customHeight="1" spans="1:10">
      <c r="A17" s="136"/>
      <c r="B17" s="10" t="s">
        <v>87</v>
      </c>
      <c r="C17" s="159"/>
      <c r="D17" s="42">
        <v>0</v>
      </c>
      <c r="E17" s="42">
        <v>0</v>
      </c>
      <c r="F17" s="42">
        <v>0</v>
      </c>
      <c r="G17" s="110">
        <v>0</v>
      </c>
      <c r="H17" s="42">
        <v>0</v>
      </c>
      <c r="I17" s="120">
        <f t="shared" si="0"/>
        <v>0</v>
      </c>
      <c r="J17" s="120">
        <v>0</v>
      </c>
    </row>
    <row r="18" ht="27" customHeight="1" spans="1:10">
      <c r="A18" s="132"/>
      <c r="B18" s="134" t="s">
        <v>88</v>
      </c>
      <c r="C18" s="159"/>
      <c r="D18" s="42">
        <v>968530435.7</v>
      </c>
      <c r="E18" s="42">
        <v>968530435.7</v>
      </c>
      <c r="F18" s="42">
        <v>438773906.01</v>
      </c>
      <c r="G18" s="42">
        <f>G19+G25+G27</f>
        <v>438773906.01</v>
      </c>
      <c r="H18" s="42">
        <v>365166284.6</v>
      </c>
      <c r="I18" s="120">
        <f t="shared" si="0"/>
        <v>0.453030581008927</v>
      </c>
      <c r="J18" s="120">
        <v>0.2016</v>
      </c>
    </row>
    <row r="19" ht="27" customHeight="1" spans="1:10">
      <c r="A19" s="132"/>
      <c r="B19" s="134" t="s">
        <v>89</v>
      </c>
      <c r="C19" s="159"/>
      <c r="D19" s="42">
        <v>968530435.7</v>
      </c>
      <c r="E19" s="42">
        <v>968530435.7</v>
      </c>
      <c r="F19" s="42">
        <v>219695024.67</v>
      </c>
      <c r="G19" s="42">
        <f>SUM(G20:G24)</f>
        <v>219695024.67</v>
      </c>
      <c r="H19" s="42">
        <v>195578425.71</v>
      </c>
      <c r="I19" s="120">
        <f t="shared" si="0"/>
        <v>0.226833372057344</v>
      </c>
      <c r="J19" s="120">
        <v>0.1233</v>
      </c>
    </row>
    <row r="20" ht="27" customHeight="1" spans="1:10">
      <c r="A20" s="132"/>
      <c r="B20" s="134" t="s">
        <v>90</v>
      </c>
      <c r="C20" s="159"/>
      <c r="D20" s="42">
        <v>913348189.98</v>
      </c>
      <c r="E20" s="42">
        <v>913348189.98</v>
      </c>
      <c r="F20" s="42">
        <v>210282026.31</v>
      </c>
      <c r="G20" s="110">
        <v>210282026.31</v>
      </c>
      <c r="H20" s="42">
        <v>189182549.07</v>
      </c>
      <c r="I20" s="120">
        <f t="shared" si="0"/>
        <v>0.23023205018297</v>
      </c>
      <c r="J20" s="120">
        <v>0.1115</v>
      </c>
    </row>
    <row r="21" ht="27" customHeight="1" spans="1:10">
      <c r="A21" s="132"/>
      <c r="B21" s="134" t="s">
        <v>91</v>
      </c>
      <c r="C21" s="159"/>
      <c r="D21" s="42">
        <v>0</v>
      </c>
      <c r="E21" s="42">
        <v>0</v>
      </c>
      <c r="F21" s="42">
        <v>0</v>
      </c>
      <c r="G21" s="110">
        <v>0</v>
      </c>
      <c r="H21" s="42">
        <v>0</v>
      </c>
      <c r="I21" s="120">
        <f t="shared" si="0"/>
        <v>0</v>
      </c>
      <c r="J21" s="120">
        <v>0</v>
      </c>
    </row>
    <row r="22" ht="27" customHeight="1" spans="1:10">
      <c r="A22" s="132"/>
      <c r="B22" s="134" t="s">
        <v>92</v>
      </c>
      <c r="C22" s="159"/>
      <c r="D22" s="42">
        <v>44782245.72</v>
      </c>
      <c r="E22" s="42">
        <v>44782245.72</v>
      </c>
      <c r="F22" s="42">
        <v>7387356</v>
      </c>
      <c r="G22" s="110">
        <v>7387356</v>
      </c>
      <c r="H22" s="42">
        <v>4915770</v>
      </c>
      <c r="I22" s="120">
        <f t="shared" si="0"/>
        <v>0.164961713760165</v>
      </c>
      <c r="J22" s="120">
        <v>0.5028</v>
      </c>
    </row>
    <row r="23" ht="27" customHeight="1" spans="1:10">
      <c r="A23" s="132"/>
      <c r="B23" s="134" t="s">
        <v>93</v>
      </c>
      <c r="C23" s="159"/>
      <c r="D23" s="42">
        <v>900000</v>
      </c>
      <c r="E23" s="42">
        <v>900000</v>
      </c>
      <c r="F23" s="42">
        <v>359596.47</v>
      </c>
      <c r="G23" s="110">
        <v>359596.47</v>
      </c>
      <c r="H23" s="42">
        <v>0</v>
      </c>
      <c r="I23" s="120">
        <f t="shared" si="0"/>
        <v>0.399551633333333</v>
      </c>
      <c r="J23" s="120">
        <v>1</v>
      </c>
    </row>
    <row r="24" ht="27" customHeight="1" spans="1:10">
      <c r="A24" s="132"/>
      <c r="B24" s="134" t="s">
        <v>94</v>
      </c>
      <c r="C24" s="159"/>
      <c r="D24" s="42">
        <v>9500000</v>
      </c>
      <c r="E24" s="42">
        <v>9500000</v>
      </c>
      <c r="F24" s="42">
        <v>1666045.89</v>
      </c>
      <c r="G24" s="110">
        <v>1666045.89</v>
      </c>
      <c r="H24" s="42">
        <v>1480106.64</v>
      </c>
      <c r="I24" s="120">
        <f t="shared" si="0"/>
        <v>0.175373251578947</v>
      </c>
      <c r="J24" s="120">
        <v>0.1256</v>
      </c>
    </row>
    <row r="25" ht="27" customHeight="1" spans="1:10">
      <c r="A25" s="132"/>
      <c r="B25" s="134" t="s">
        <v>95</v>
      </c>
      <c r="C25" s="159"/>
      <c r="D25" s="42">
        <v>0</v>
      </c>
      <c r="E25" s="42">
        <v>0</v>
      </c>
      <c r="F25" s="42">
        <v>0</v>
      </c>
      <c r="G25" s="110">
        <v>0</v>
      </c>
      <c r="H25" s="42">
        <v>0</v>
      </c>
      <c r="I25" s="120">
        <f t="shared" si="0"/>
        <v>0</v>
      </c>
      <c r="J25" s="120">
        <v>0</v>
      </c>
    </row>
    <row r="26" ht="37.5" customHeight="1" spans="1:10">
      <c r="A26" s="136"/>
      <c r="B26" s="10" t="s">
        <v>96</v>
      </c>
      <c r="C26" s="159"/>
      <c r="D26" s="42">
        <v>0</v>
      </c>
      <c r="E26" s="42">
        <v>0</v>
      </c>
      <c r="F26" s="42">
        <v>0</v>
      </c>
      <c r="G26" s="110">
        <v>0</v>
      </c>
      <c r="H26" s="42">
        <v>0</v>
      </c>
      <c r="I26" s="120">
        <f t="shared" si="0"/>
        <v>0</v>
      </c>
      <c r="J26" s="120">
        <v>0</v>
      </c>
    </row>
    <row r="27" ht="27" customHeight="1" spans="1:10">
      <c r="A27" s="132"/>
      <c r="B27" s="134" t="s">
        <v>97</v>
      </c>
      <c r="C27" s="159"/>
      <c r="D27" s="42">
        <v>0</v>
      </c>
      <c r="E27" s="42">
        <v>0</v>
      </c>
      <c r="F27" s="42">
        <v>219078881.34</v>
      </c>
      <c r="G27" s="110">
        <v>219078881.34</v>
      </c>
      <c r="H27" s="42">
        <v>169587858.89</v>
      </c>
      <c r="I27" s="120">
        <f t="shared" si="0"/>
        <v>0</v>
      </c>
      <c r="J27" s="120">
        <v>0.2918</v>
      </c>
    </row>
    <row r="28" ht="37.5" customHeight="1" spans="1:10">
      <c r="A28" s="136"/>
      <c r="B28" s="10" t="s">
        <v>98</v>
      </c>
      <c r="C28" s="159"/>
      <c r="D28" s="42">
        <v>0</v>
      </c>
      <c r="E28" s="42">
        <v>0</v>
      </c>
      <c r="F28" s="42">
        <v>0</v>
      </c>
      <c r="G28" s="110">
        <v>0</v>
      </c>
      <c r="H28" s="42">
        <v>0</v>
      </c>
      <c r="I28" s="120">
        <f t="shared" si="0"/>
        <v>0</v>
      </c>
      <c r="J28" s="120">
        <v>0</v>
      </c>
    </row>
    <row r="29" ht="27" customHeight="1" spans="1:10">
      <c r="A29" s="132"/>
      <c r="B29" s="134" t="s">
        <v>74</v>
      </c>
      <c r="C29" s="159"/>
      <c r="D29" s="42">
        <v>-163464055.95</v>
      </c>
      <c r="E29" s="42">
        <v>-163464055.95</v>
      </c>
      <c r="F29" s="42">
        <f>F6-F18</f>
        <v>29201658.97</v>
      </c>
      <c r="G29" s="42">
        <f>G6-G18</f>
        <v>29201658.97</v>
      </c>
      <c r="H29" s="42">
        <v>34873666.77</v>
      </c>
      <c r="I29" s="120">
        <f t="shared" si="0"/>
        <v>-0.178642691815577</v>
      </c>
      <c r="J29" s="120">
        <v>-0.1626</v>
      </c>
    </row>
    <row r="30" ht="27" customHeight="1" spans="1:10">
      <c r="A30" s="132"/>
      <c r="B30" s="134" t="s">
        <v>75</v>
      </c>
      <c r="C30" s="159"/>
      <c r="D30" s="42">
        <f>D5+D29</f>
        <v>-83085117.5</v>
      </c>
      <c r="E30" s="42">
        <f>E5+E29</f>
        <v>-83085117.5</v>
      </c>
      <c r="F30" s="42">
        <f>F5+F29</f>
        <v>109580597.42</v>
      </c>
      <c r="G30" s="42">
        <f>G5+G29</f>
        <v>109580597.42</v>
      </c>
      <c r="H30" s="42">
        <v>119210767.34</v>
      </c>
      <c r="I30" s="120">
        <f t="shared" si="0"/>
        <v>-1.31889561833983</v>
      </c>
      <c r="J30" s="120">
        <v>-0.0808</v>
      </c>
    </row>
    <row r="31" ht="27" customHeight="1" spans="1:10">
      <c r="A31" s="35"/>
      <c r="B31" s="137"/>
      <c r="C31" s="138"/>
      <c r="D31" s="124"/>
      <c r="E31" s="124"/>
      <c r="F31" s="124"/>
      <c r="G31" s="124"/>
      <c r="H31" s="125"/>
      <c r="I31" s="125"/>
      <c r="J31" s="162" t="s">
        <v>99</v>
      </c>
    </row>
  </sheetData>
  <mergeCells count="31">
    <mergeCell ref="B1:D1"/>
    <mergeCell ref="E1:J1"/>
    <mergeCell ref="I2:J2"/>
    <mergeCell ref="F3:G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</mergeCells>
  <printOptions horizontalCentered="1"/>
  <pageMargins left="1.18110236220472" right="1.18110236220472" top="0.393700787401575" bottom="0.393700787401575" header="0.51181" footer="0.51181"/>
  <pageSetup paperSize="9" scale="65" pageOrder="overThenDown" orientation="landscape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showGridLines="0" zoomScalePageLayoutView="60" workbookViewId="0">
      <pane topLeftCell="D5" activePane="bottomRight" state="frozen"/>
      <selection activeCell="L19" sqref="L19"/>
    </sheetView>
  </sheetViews>
  <sheetFormatPr defaultColWidth="8" defaultRowHeight="14.25"/>
  <cols>
    <col min="1" max="1" width="8" style="1" hidden="1"/>
    <col min="2" max="2" width="13.625" style="1"/>
    <col min="3" max="3" width="17.6416666666667" style="1"/>
    <col min="4" max="4" width="26.1" style="1"/>
    <col min="5" max="5" width="24.2333333333333" style="1"/>
    <col min="6" max="6" width="22.8" style="1"/>
    <col min="7" max="7" width="25.525" style="1"/>
    <col min="8" max="8" width="24.3833333333333" style="1"/>
    <col min="9" max="9" width="11.1833333333333" style="1"/>
    <col min="10" max="10" width="11.9" style="1"/>
  </cols>
  <sheetData>
    <row r="1" ht="36" customHeight="1" spans="1:10">
      <c r="A1" s="33"/>
      <c r="B1" s="2" t="s">
        <v>0</v>
      </c>
      <c r="C1" s="128"/>
      <c r="D1" s="92"/>
      <c r="E1" s="93" t="s">
        <v>100</v>
      </c>
      <c r="F1" s="93"/>
      <c r="G1" s="93"/>
      <c r="H1" s="93"/>
      <c r="I1" s="93"/>
      <c r="J1" s="93"/>
    </row>
    <row r="2" ht="15.75" customHeight="1" spans="1:10">
      <c r="A2" s="95"/>
      <c r="B2" s="153"/>
      <c r="C2" s="153"/>
      <c r="D2" s="153"/>
      <c r="E2" s="153"/>
      <c r="F2" s="153"/>
      <c r="G2" s="153"/>
      <c r="H2" s="153"/>
      <c r="I2" s="117" t="s">
        <v>101</v>
      </c>
      <c r="J2" s="36"/>
    </row>
    <row r="3" ht="15.75" customHeight="1" spans="1:10">
      <c r="A3" s="144"/>
      <c r="B3" s="4" t="s">
        <v>47</v>
      </c>
      <c r="C3" s="4" t="s">
        <v>48</v>
      </c>
      <c r="D3" s="4"/>
      <c r="E3" s="4"/>
      <c r="F3" s="131" t="s">
        <v>0</v>
      </c>
      <c r="G3" s="154"/>
      <c r="H3" s="4"/>
      <c r="I3" s="6"/>
      <c r="J3" s="6" t="s">
        <v>49</v>
      </c>
    </row>
    <row r="4" ht="39.75" customHeight="1" spans="1:10">
      <c r="A4" s="132"/>
      <c r="B4" s="9" t="s">
        <v>50</v>
      </c>
      <c r="C4" s="133"/>
      <c r="D4" s="9" t="s">
        <v>51</v>
      </c>
      <c r="E4" s="9" t="s">
        <v>52</v>
      </c>
      <c r="F4" s="9" t="s">
        <v>53</v>
      </c>
      <c r="G4" s="9" t="s">
        <v>54</v>
      </c>
      <c r="H4" s="7" t="s">
        <v>55</v>
      </c>
      <c r="I4" s="7" t="s">
        <v>56</v>
      </c>
      <c r="J4" s="7" t="s">
        <v>57</v>
      </c>
    </row>
    <row r="5" ht="27" customHeight="1" spans="1:10">
      <c r="A5" s="132"/>
      <c r="B5" s="134" t="s">
        <v>58</v>
      </c>
      <c r="C5" s="135"/>
      <c r="D5" s="15">
        <v>1817371290.28</v>
      </c>
      <c r="E5" s="15">
        <v>1817371290.28</v>
      </c>
      <c r="F5" s="15">
        <v>1817371290.28</v>
      </c>
      <c r="G5" s="15">
        <f>E5</f>
        <v>1817371290.28</v>
      </c>
      <c r="H5" s="15">
        <v>1530745978.83</v>
      </c>
      <c r="I5" s="16">
        <f t="shared" ref="I5:I27" si="0">IF(E5=0,0,G5/E5)</f>
        <v>1</v>
      </c>
      <c r="J5" s="16">
        <v>0.1872</v>
      </c>
    </row>
    <row r="6" ht="27" customHeight="1" spans="1:10">
      <c r="A6" s="132"/>
      <c r="B6" s="134" t="s">
        <v>81</v>
      </c>
      <c r="C6" s="135"/>
      <c r="D6" s="15">
        <v>729430155.91</v>
      </c>
      <c r="E6" s="15">
        <v>729430155.91</v>
      </c>
      <c r="F6" s="15">
        <v>241985199.36</v>
      </c>
      <c r="G6" s="15">
        <f>G7+G15+G16</f>
        <v>241985199.36</v>
      </c>
      <c r="H6" s="15">
        <v>186790807.88</v>
      </c>
      <c r="I6" s="16">
        <f t="shared" si="0"/>
        <v>0.331745537800136</v>
      </c>
      <c r="J6" s="16">
        <v>0.2955</v>
      </c>
    </row>
    <row r="7" ht="27" customHeight="1" spans="1:10">
      <c r="A7" s="132"/>
      <c r="B7" s="134" t="s">
        <v>82</v>
      </c>
      <c r="C7" s="135"/>
      <c r="D7" s="15">
        <v>729430155.91</v>
      </c>
      <c r="E7" s="15">
        <v>729430155.91</v>
      </c>
      <c r="F7" s="15">
        <v>241985199.36</v>
      </c>
      <c r="G7" s="15">
        <f>SUM(G8:G14)</f>
        <v>241985199.36</v>
      </c>
      <c r="H7" s="15">
        <v>186790807.88</v>
      </c>
      <c r="I7" s="16">
        <f t="shared" si="0"/>
        <v>0.331745537800136</v>
      </c>
      <c r="J7" s="16">
        <v>0.2955</v>
      </c>
    </row>
    <row r="8" ht="27" customHeight="1" spans="1:10">
      <c r="A8" s="132"/>
      <c r="B8" s="134" t="s">
        <v>102</v>
      </c>
      <c r="C8" s="135"/>
      <c r="D8" s="15">
        <v>224425700</v>
      </c>
      <c r="E8" s="15">
        <v>224425700</v>
      </c>
      <c r="F8" s="15">
        <v>116394300</v>
      </c>
      <c r="G8" s="23">
        <v>116394300</v>
      </c>
      <c r="H8" s="15">
        <v>94887248</v>
      </c>
      <c r="I8" s="16">
        <f t="shared" si="0"/>
        <v>0.518631778802517</v>
      </c>
      <c r="J8" s="16">
        <v>0.2267</v>
      </c>
    </row>
    <row r="9" ht="27" customHeight="1" spans="1:10">
      <c r="A9" s="132"/>
      <c r="B9" s="134" t="s">
        <v>103</v>
      </c>
      <c r="C9" s="135"/>
      <c r="D9" s="15">
        <v>0</v>
      </c>
      <c r="E9" s="15">
        <v>0</v>
      </c>
      <c r="F9" s="15">
        <v>0</v>
      </c>
      <c r="G9" s="23">
        <v>0</v>
      </c>
      <c r="H9" s="15">
        <v>0</v>
      </c>
      <c r="I9" s="16">
        <f t="shared" si="0"/>
        <v>0</v>
      </c>
      <c r="J9" s="16">
        <v>0</v>
      </c>
    </row>
    <row r="10" ht="27" customHeight="1" spans="1:10">
      <c r="A10" s="136"/>
      <c r="B10" s="134" t="s">
        <v>104</v>
      </c>
      <c r="C10" s="135"/>
      <c r="D10" s="15">
        <v>453123912</v>
      </c>
      <c r="E10" s="15">
        <v>453123912</v>
      </c>
      <c r="F10" s="15">
        <v>125180000</v>
      </c>
      <c r="G10" s="23">
        <v>125180000</v>
      </c>
      <c r="H10" s="15">
        <v>91740000</v>
      </c>
      <c r="I10" s="16">
        <f t="shared" si="0"/>
        <v>0.276259973673603</v>
      </c>
      <c r="J10" s="16">
        <v>0.3645</v>
      </c>
    </row>
    <row r="11" ht="27" customHeight="1" spans="1:10">
      <c r="A11" s="132"/>
      <c r="B11" s="134" t="s">
        <v>105</v>
      </c>
      <c r="C11" s="135"/>
      <c r="D11" s="15">
        <v>21350000</v>
      </c>
      <c r="E11" s="15">
        <v>21350000</v>
      </c>
      <c r="F11" s="15">
        <v>29410.46</v>
      </c>
      <c r="G11" s="23">
        <v>29410.46</v>
      </c>
      <c r="H11" s="15">
        <v>13461.51</v>
      </c>
      <c r="I11" s="16">
        <f t="shared" si="0"/>
        <v>0.00137753911007026</v>
      </c>
      <c r="J11" s="16">
        <v>1.1848</v>
      </c>
    </row>
    <row r="12" ht="27" customHeight="1" spans="1:10">
      <c r="A12" s="132"/>
      <c r="B12" s="134" t="s">
        <v>106</v>
      </c>
      <c r="C12" s="135"/>
      <c r="D12" s="15">
        <v>29630543.91</v>
      </c>
      <c r="E12" s="15">
        <v>29630543.91</v>
      </c>
      <c r="F12" s="15">
        <v>0</v>
      </c>
      <c r="G12" s="23">
        <v>0</v>
      </c>
      <c r="H12" s="15">
        <v>0</v>
      </c>
      <c r="I12" s="16">
        <f t="shared" si="0"/>
        <v>0</v>
      </c>
      <c r="J12" s="16">
        <v>0</v>
      </c>
    </row>
    <row r="13" ht="27" customHeight="1" spans="1:10">
      <c r="A13" s="132"/>
      <c r="B13" s="134" t="s">
        <v>107</v>
      </c>
      <c r="C13" s="135"/>
      <c r="D13" s="15">
        <v>200000</v>
      </c>
      <c r="E13" s="15">
        <v>200000</v>
      </c>
      <c r="F13" s="15">
        <v>0</v>
      </c>
      <c r="G13" s="23">
        <v>0</v>
      </c>
      <c r="H13" s="15">
        <v>82463</v>
      </c>
      <c r="I13" s="16">
        <f t="shared" si="0"/>
        <v>0</v>
      </c>
      <c r="J13" s="16">
        <v>-1</v>
      </c>
    </row>
    <row r="14" ht="27" customHeight="1" spans="1:10">
      <c r="A14" s="132"/>
      <c r="B14" s="134" t="s">
        <v>108</v>
      </c>
      <c r="C14" s="135"/>
      <c r="D14" s="15">
        <v>700000</v>
      </c>
      <c r="E14" s="15">
        <v>700000</v>
      </c>
      <c r="F14" s="15">
        <v>381488.9</v>
      </c>
      <c r="G14" s="23">
        <v>381488.9</v>
      </c>
      <c r="H14" s="15">
        <v>67635.37</v>
      </c>
      <c r="I14" s="16">
        <f t="shared" si="0"/>
        <v>0.544984142857143</v>
      </c>
      <c r="J14" s="16">
        <v>4.6404</v>
      </c>
    </row>
    <row r="15" ht="27" customHeight="1" spans="1:10">
      <c r="A15" s="132"/>
      <c r="B15" s="134" t="s">
        <v>84</v>
      </c>
      <c r="C15" s="135"/>
      <c r="D15" s="15">
        <v>0</v>
      </c>
      <c r="E15" s="15">
        <v>0</v>
      </c>
      <c r="F15" s="15">
        <v>0</v>
      </c>
      <c r="G15" s="23">
        <v>0</v>
      </c>
      <c r="H15" s="15">
        <v>0</v>
      </c>
      <c r="I15" s="16">
        <f t="shared" si="0"/>
        <v>0</v>
      </c>
      <c r="J15" s="16">
        <v>0</v>
      </c>
    </row>
    <row r="16" ht="27" customHeight="1" spans="1:10">
      <c r="A16" s="132"/>
      <c r="B16" s="134" t="s">
        <v>86</v>
      </c>
      <c r="C16" s="135"/>
      <c r="D16" s="15">
        <v>0</v>
      </c>
      <c r="E16" s="15">
        <v>0</v>
      </c>
      <c r="F16" s="15">
        <v>0</v>
      </c>
      <c r="G16" s="23">
        <v>0</v>
      </c>
      <c r="H16" s="15">
        <v>0</v>
      </c>
      <c r="I16" s="16">
        <f t="shared" si="0"/>
        <v>0</v>
      </c>
      <c r="J16" s="16">
        <v>0</v>
      </c>
    </row>
    <row r="17" ht="27" customHeight="1" spans="1:10">
      <c r="A17" s="132"/>
      <c r="B17" s="134" t="s">
        <v>88</v>
      </c>
      <c r="C17" s="135"/>
      <c r="D17" s="15">
        <v>494642656</v>
      </c>
      <c r="E17" s="15">
        <v>494642656</v>
      </c>
      <c r="F17" s="15">
        <v>127345479.72</v>
      </c>
      <c r="G17" s="15">
        <f>G18+G24+G25</f>
        <v>127345479.72</v>
      </c>
      <c r="H17" s="15">
        <v>115916621.87</v>
      </c>
      <c r="I17" s="16">
        <f t="shared" si="0"/>
        <v>0.257449449972224</v>
      </c>
      <c r="J17" s="16">
        <v>0.0986</v>
      </c>
    </row>
    <row r="18" ht="27" customHeight="1" spans="1:10">
      <c r="A18" s="132"/>
      <c r="B18" s="134" t="s">
        <v>89</v>
      </c>
      <c r="C18" s="135"/>
      <c r="D18" s="15">
        <v>494642656</v>
      </c>
      <c r="E18" s="15">
        <v>494642656</v>
      </c>
      <c r="F18" s="15">
        <v>127345479.72</v>
      </c>
      <c r="G18" s="15">
        <f>SUM(G19:G23)</f>
        <v>127345479.72</v>
      </c>
      <c r="H18" s="15">
        <v>115916621.87</v>
      </c>
      <c r="I18" s="16">
        <f t="shared" si="0"/>
        <v>0.257449449972224</v>
      </c>
      <c r="J18" s="16">
        <v>0.0986</v>
      </c>
    </row>
    <row r="19" ht="27" customHeight="1" spans="1:10">
      <c r="A19" s="132"/>
      <c r="B19" s="134" t="s">
        <v>109</v>
      </c>
      <c r="C19" s="135"/>
      <c r="D19" s="15">
        <v>428351112</v>
      </c>
      <c r="E19" s="15">
        <v>428351112</v>
      </c>
      <c r="F19" s="15">
        <v>108453264.3</v>
      </c>
      <c r="G19" s="23">
        <v>108453264.3</v>
      </c>
      <c r="H19" s="15">
        <v>99951547.5</v>
      </c>
      <c r="I19" s="16">
        <f t="shared" si="0"/>
        <v>0.25318777344507</v>
      </c>
      <c r="J19" s="16">
        <v>0.0851</v>
      </c>
    </row>
    <row r="20" ht="27" customHeight="1" spans="1:10">
      <c r="A20" s="132"/>
      <c r="B20" s="134" t="s">
        <v>110</v>
      </c>
      <c r="C20" s="135"/>
      <c r="D20" s="15">
        <v>58151544</v>
      </c>
      <c r="E20" s="15">
        <v>58151544</v>
      </c>
      <c r="F20" s="15">
        <v>15748663.42</v>
      </c>
      <c r="G20" s="23">
        <v>15748663.42</v>
      </c>
      <c r="H20" s="15">
        <v>13434539.7</v>
      </c>
      <c r="I20" s="16">
        <f t="shared" si="0"/>
        <v>0.270821070890224</v>
      </c>
      <c r="J20" s="16">
        <v>0.1723</v>
      </c>
    </row>
    <row r="21" ht="27" customHeight="1" spans="1:10">
      <c r="A21" s="132"/>
      <c r="B21" s="134" t="s">
        <v>111</v>
      </c>
      <c r="C21" s="135"/>
      <c r="D21" s="15">
        <v>7900000</v>
      </c>
      <c r="E21" s="15">
        <v>7900000</v>
      </c>
      <c r="F21" s="15">
        <v>2763980</v>
      </c>
      <c r="G21" s="23">
        <v>2763980</v>
      </c>
      <c r="H21" s="15">
        <v>2465220</v>
      </c>
      <c r="I21" s="16">
        <f t="shared" si="0"/>
        <v>0.349870886075949</v>
      </c>
      <c r="J21" s="16">
        <v>0.1212</v>
      </c>
    </row>
    <row r="22" ht="27" customHeight="1" spans="1:10">
      <c r="A22" s="132"/>
      <c r="B22" s="134" t="s">
        <v>93</v>
      </c>
      <c r="C22" s="135"/>
      <c r="D22" s="15">
        <v>0</v>
      </c>
      <c r="E22" s="15">
        <v>0</v>
      </c>
      <c r="F22" s="15">
        <v>40599.89</v>
      </c>
      <c r="G22" s="23">
        <v>40599.89</v>
      </c>
      <c r="H22" s="15">
        <v>0</v>
      </c>
      <c r="I22" s="16">
        <f t="shared" si="0"/>
        <v>0</v>
      </c>
      <c r="J22" s="16">
        <v>1</v>
      </c>
    </row>
    <row r="23" ht="27" customHeight="1" spans="1:10">
      <c r="A23" s="132"/>
      <c r="B23" s="134" t="s">
        <v>94</v>
      </c>
      <c r="C23" s="135"/>
      <c r="D23" s="15">
        <v>240000</v>
      </c>
      <c r="E23" s="15">
        <v>240000</v>
      </c>
      <c r="F23" s="15">
        <v>338972.11</v>
      </c>
      <c r="G23" s="23">
        <v>338972.11</v>
      </c>
      <c r="H23" s="15">
        <v>65314.67</v>
      </c>
      <c r="I23" s="16">
        <f t="shared" si="0"/>
        <v>1.41238379166667</v>
      </c>
      <c r="J23" s="16">
        <v>4.1898</v>
      </c>
    </row>
    <row r="24" ht="27" customHeight="1" spans="1:10">
      <c r="A24" s="132"/>
      <c r="B24" s="134" t="s">
        <v>95</v>
      </c>
      <c r="C24" s="135"/>
      <c r="D24" s="15">
        <v>0</v>
      </c>
      <c r="E24" s="15">
        <v>0</v>
      </c>
      <c r="F24" s="15">
        <v>0</v>
      </c>
      <c r="G24" s="23">
        <v>0</v>
      </c>
      <c r="H24" s="15">
        <v>0</v>
      </c>
      <c r="I24" s="16">
        <f t="shared" si="0"/>
        <v>0</v>
      </c>
      <c r="J24" s="16">
        <v>0</v>
      </c>
    </row>
    <row r="25" ht="27" customHeight="1" spans="1:10">
      <c r="A25" s="132"/>
      <c r="B25" s="134" t="s">
        <v>97</v>
      </c>
      <c r="C25" s="135"/>
      <c r="D25" s="15">
        <v>0</v>
      </c>
      <c r="E25" s="15">
        <v>0</v>
      </c>
      <c r="F25" s="15">
        <v>0</v>
      </c>
      <c r="G25" s="23">
        <v>0</v>
      </c>
      <c r="H25" s="15">
        <v>0</v>
      </c>
      <c r="I25" s="16">
        <f t="shared" si="0"/>
        <v>0</v>
      </c>
      <c r="J25" s="16">
        <v>0</v>
      </c>
    </row>
    <row r="26" ht="27" customHeight="1" spans="1:10">
      <c r="A26" s="132"/>
      <c r="B26" s="134" t="s">
        <v>74</v>
      </c>
      <c r="C26" s="135"/>
      <c r="D26" s="15">
        <v>234787499.91</v>
      </c>
      <c r="E26" s="15">
        <v>234787499.91</v>
      </c>
      <c r="F26" s="15">
        <f>F6-F17</f>
        <v>114639719.64</v>
      </c>
      <c r="G26" s="15">
        <f>G6-G17</f>
        <v>114639719.64</v>
      </c>
      <c r="H26" s="15">
        <v>70874186.01</v>
      </c>
      <c r="I26" s="16">
        <f t="shared" si="0"/>
        <v>0.488270115248658</v>
      </c>
      <c r="J26" s="16">
        <v>0.6175</v>
      </c>
    </row>
    <row r="27" ht="27" customHeight="1" spans="1:10">
      <c r="A27" s="132"/>
      <c r="B27" s="134" t="s">
        <v>75</v>
      </c>
      <c r="C27" s="135"/>
      <c r="D27" s="15">
        <f>D5+D26</f>
        <v>2052158790.19</v>
      </c>
      <c r="E27" s="15">
        <f>E5+E26</f>
        <v>2052158790.19</v>
      </c>
      <c r="F27" s="15">
        <f>F5+F26</f>
        <v>1932011009.92</v>
      </c>
      <c r="G27" s="15">
        <f>G5+G26</f>
        <v>1932011009.92</v>
      </c>
      <c r="H27" s="15">
        <v>1601620164.84</v>
      </c>
      <c r="I27" s="16">
        <f t="shared" si="0"/>
        <v>0.94145298071263</v>
      </c>
      <c r="J27" s="16">
        <v>0.2063</v>
      </c>
    </row>
    <row r="28" ht="27" customHeight="1" spans="1:10">
      <c r="A28" s="35"/>
      <c r="B28" s="137"/>
      <c r="C28" s="138"/>
      <c r="D28" s="138"/>
      <c r="E28" s="138"/>
      <c r="F28" s="138"/>
      <c r="G28" s="138"/>
      <c r="H28" s="139"/>
      <c r="I28" s="139"/>
      <c r="J28" s="36" t="s">
        <v>112</v>
      </c>
    </row>
  </sheetData>
  <mergeCells count="28">
    <mergeCell ref="B1:D1"/>
    <mergeCell ref="E1:J1"/>
    <mergeCell ref="I2:J2"/>
    <mergeCell ref="F3:G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</mergeCells>
  <printOptions horizontalCentered="1"/>
  <pageMargins left="1.18110236220472" right="1.18110236220472" top="0.393700787401575" bottom="0.393700787401575" header="0.51181" footer="0.51181"/>
  <pageSetup paperSize="9" scale="70" pageOrder="overThenDown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showGridLines="0" zoomScalePageLayoutView="60" workbookViewId="0">
      <pane topLeftCell="D5" activePane="bottomRight" state="frozen"/>
      <selection activeCell="A1" sqref="A1"/>
    </sheetView>
  </sheetViews>
  <sheetFormatPr defaultColWidth="8" defaultRowHeight="14.25"/>
  <cols>
    <col min="1" max="1" width="8" style="1" hidden="1"/>
    <col min="2" max="2" width="21.3666666666667" style="1"/>
    <col min="3" max="3" width="22.9416666666667" style="1"/>
    <col min="4" max="4" width="24.3833333333333" style="1"/>
    <col min="5" max="8" width="23.5166666666667" style="1"/>
    <col min="9" max="10" width="12.05" style="1"/>
  </cols>
  <sheetData>
    <row r="1" ht="39" customHeight="1" spans="1:10">
      <c r="A1" s="142"/>
      <c r="B1" s="2" t="s">
        <v>0</v>
      </c>
      <c r="C1" s="143"/>
      <c r="D1" s="93" t="s">
        <v>113</v>
      </c>
      <c r="E1" s="94"/>
      <c r="F1" s="93"/>
      <c r="G1" s="94"/>
      <c r="H1" s="93"/>
      <c r="I1" s="93"/>
      <c r="J1" s="93"/>
    </row>
    <row r="2" ht="19.5" customHeight="1" spans="1:10">
      <c r="A2" s="95"/>
      <c r="B2" s="95"/>
      <c r="C2" s="95"/>
      <c r="D2" s="95"/>
      <c r="E2" s="95"/>
      <c r="F2" s="144"/>
      <c r="G2" s="95"/>
      <c r="H2" s="95"/>
      <c r="I2" s="36" t="s">
        <v>114</v>
      </c>
      <c r="J2" s="36"/>
    </row>
    <row r="3" ht="21.75" customHeight="1" spans="1:10">
      <c r="A3" s="98"/>
      <c r="B3" s="145" t="s">
        <v>47</v>
      </c>
      <c r="C3" s="145" t="s">
        <v>48</v>
      </c>
      <c r="D3" s="146"/>
      <c r="E3" s="146"/>
      <c r="F3" s="147" t="s">
        <v>0</v>
      </c>
      <c r="G3" s="102"/>
      <c r="H3" s="146"/>
      <c r="I3" s="151"/>
      <c r="J3" s="152" t="s">
        <v>49</v>
      </c>
    </row>
    <row r="4" ht="33" customHeight="1" spans="1:10">
      <c r="A4" s="107"/>
      <c r="B4" s="148" t="s">
        <v>50</v>
      </c>
      <c r="C4" s="123"/>
      <c r="D4" s="148" t="s">
        <v>51</v>
      </c>
      <c r="E4" s="148" t="s">
        <v>52</v>
      </c>
      <c r="F4" s="148" t="s">
        <v>53</v>
      </c>
      <c r="G4" s="148" t="s">
        <v>54</v>
      </c>
      <c r="H4" s="149" t="s">
        <v>55</v>
      </c>
      <c r="I4" s="149" t="s">
        <v>56</v>
      </c>
      <c r="J4" s="149" t="s">
        <v>57</v>
      </c>
    </row>
    <row r="5" ht="27" customHeight="1" spans="1:10">
      <c r="A5" s="107"/>
      <c r="B5" s="150" t="s">
        <v>58</v>
      </c>
      <c r="C5" s="109"/>
      <c r="D5" s="42">
        <v>79735637.21</v>
      </c>
      <c r="E5" s="42">
        <v>79735637.21</v>
      </c>
      <c r="F5" s="42">
        <v>79735637.21</v>
      </c>
      <c r="G5" s="42">
        <f>E5</f>
        <v>79735637.21</v>
      </c>
      <c r="H5" s="42">
        <v>81758949.23</v>
      </c>
      <c r="I5" s="120">
        <f t="shared" ref="I5:I24" si="0">IF(E5=0,0,G5/E5)</f>
        <v>1</v>
      </c>
      <c r="J5" s="120">
        <v>-0.0247</v>
      </c>
    </row>
    <row r="6" ht="27" customHeight="1" spans="1:10">
      <c r="A6" s="107"/>
      <c r="B6" s="150" t="s">
        <v>81</v>
      </c>
      <c r="C6" s="109"/>
      <c r="D6" s="42">
        <v>1084203602.48</v>
      </c>
      <c r="E6" s="42">
        <v>1084203602.48</v>
      </c>
      <c r="F6" s="42">
        <f>F7+F14+F15</f>
        <v>264117660.23</v>
      </c>
      <c r="G6" s="42">
        <f>G7+G14+G15</f>
        <v>264117660.23</v>
      </c>
      <c r="H6" s="42">
        <v>227562683.98</v>
      </c>
      <c r="I6" s="120">
        <f t="shared" si="0"/>
        <v>0.243605222880517</v>
      </c>
      <c r="J6" s="120">
        <v>0.1606</v>
      </c>
    </row>
    <row r="7" ht="27" customHeight="1" spans="1:10">
      <c r="A7" s="107"/>
      <c r="B7" s="150" t="s">
        <v>82</v>
      </c>
      <c r="C7" s="109"/>
      <c r="D7" s="42">
        <v>1084203602.48</v>
      </c>
      <c r="E7" s="42">
        <v>1084203602.48</v>
      </c>
      <c r="F7" s="42">
        <f>F8+F9+F10+F11+F12+F13</f>
        <v>264117660.23</v>
      </c>
      <c r="G7" s="42">
        <f>G8+G9+G10+G11+G12+G13</f>
        <v>264117660.23</v>
      </c>
      <c r="H7" s="42">
        <v>227562683.98</v>
      </c>
      <c r="I7" s="120">
        <f t="shared" si="0"/>
        <v>0.243605222880517</v>
      </c>
      <c r="J7" s="120">
        <v>0.1606</v>
      </c>
    </row>
    <row r="8" ht="27" customHeight="1" spans="1:10">
      <c r="A8" s="107"/>
      <c r="B8" s="150" t="s">
        <v>83</v>
      </c>
      <c r="C8" s="109"/>
      <c r="D8" s="42">
        <v>515565039.76</v>
      </c>
      <c r="E8" s="42">
        <v>515565039.76</v>
      </c>
      <c r="F8" s="42">
        <v>117417313.16</v>
      </c>
      <c r="G8" s="110">
        <v>117417313.16</v>
      </c>
      <c r="H8" s="42">
        <v>105940203.87</v>
      </c>
      <c r="I8" s="120">
        <f t="shared" si="0"/>
        <v>0.227744909186742</v>
      </c>
      <c r="J8" s="120">
        <v>0.1083</v>
      </c>
    </row>
    <row r="9" ht="27" customHeight="1" spans="1:10">
      <c r="A9" s="107"/>
      <c r="B9" s="150" t="s">
        <v>61</v>
      </c>
      <c r="C9" s="109"/>
      <c r="D9" s="42">
        <v>563988562.72</v>
      </c>
      <c r="E9" s="42">
        <v>563988562.72</v>
      </c>
      <c r="F9" s="42">
        <v>144000000</v>
      </c>
      <c r="G9" s="110">
        <v>144000000</v>
      </c>
      <c r="H9" s="42">
        <v>120000000</v>
      </c>
      <c r="I9" s="120">
        <f t="shared" si="0"/>
        <v>0.255324326623784</v>
      </c>
      <c r="J9" s="120">
        <v>0.2</v>
      </c>
    </row>
    <row r="10" ht="27" customHeight="1" spans="1:10">
      <c r="A10" s="111"/>
      <c r="B10" s="150" t="s">
        <v>62</v>
      </c>
      <c r="C10" s="109"/>
      <c r="D10" s="42">
        <v>1650000</v>
      </c>
      <c r="E10" s="42">
        <v>1650000</v>
      </c>
      <c r="F10" s="42">
        <v>7735.13</v>
      </c>
      <c r="G10" s="110">
        <v>7735.13</v>
      </c>
      <c r="H10" s="42">
        <v>12489.49</v>
      </c>
      <c r="I10" s="120">
        <f t="shared" si="0"/>
        <v>0.00468795757575758</v>
      </c>
      <c r="J10" s="120">
        <v>-0.3807</v>
      </c>
    </row>
    <row r="11" ht="27" customHeight="1" spans="1:10">
      <c r="A11" s="107"/>
      <c r="B11" s="150" t="s">
        <v>63</v>
      </c>
      <c r="C11" s="109"/>
      <c r="D11" s="42">
        <v>0</v>
      </c>
      <c r="E11" s="42">
        <v>0</v>
      </c>
      <c r="F11" s="42">
        <v>0</v>
      </c>
      <c r="G11" s="110">
        <v>0</v>
      </c>
      <c r="H11" s="42">
        <v>0</v>
      </c>
      <c r="I11" s="120">
        <f t="shared" si="0"/>
        <v>0</v>
      </c>
      <c r="J11" s="120">
        <v>0</v>
      </c>
    </row>
    <row r="12" ht="27" customHeight="1" spans="1:10">
      <c r="A12" s="107"/>
      <c r="B12" s="150" t="s">
        <v>64</v>
      </c>
      <c r="C12" s="109"/>
      <c r="D12" s="42">
        <v>0</v>
      </c>
      <c r="E12" s="42">
        <v>0</v>
      </c>
      <c r="F12" s="42">
        <v>98517.5</v>
      </c>
      <c r="G12" s="110">
        <v>98517.5</v>
      </c>
      <c r="H12" s="42">
        <v>0</v>
      </c>
      <c r="I12" s="120">
        <f t="shared" si="0"/>
        <v>0</v>
      </c>
      <c r="J12" s="120">
        <v>1</v>
      </c>
    </row>
    <row r="13" ht="27" customHeight="1" spans="1:10">
      <c r="A13" s="107"/>
      <c r="B13" s="150" t="s">
        <v>65</v>
      </c>
      <c r="C13" s="109"/>
      <c r="D13" s="42">
        <v>3000000</v>
      </c>
      <c r="E13" s="42">
        <v>3000000</v>
      </c>
      <c r="F13" s="42">
        <v>2594094.44</v>
      </c>
      <c r="G13" s="110">
        <v>2594094.44</v>
      </c>
      <c r="H13" s="42">
        <v>1609990.62</v>
      </c>
      <c r="I13" s="120">
        <f t="shared" si="0"/>
        <v>0.864698146666667</v>
      </c>
      <c r="J13" s="120">
        <v>0.6112</v>
      </c>
    </row>
    <row r="14" ht="27" customHeight="1" spans="1:10">
      <c r="A14" s="107"/>
      <c r="B14" s="150" t="s">
        <v>84</v>
      </c>
      <c r="C14" s="109"/>
      <c r="D14" s="42">
        <v>0</v>
      </c>
      <c r="E14" s="42">
        <v>0</v>
      </c>
      <c r="F14" s="42">
        <v>0</v>
      </c>
      <c r="G14" s="110">
        <v>0</v>
      </c>
      <c r="H14" s="42">
        <v>0</v>
      </c>
      <c r="I14" s="120">
        <f t="shared" si="0"/>
        <v>0</v>
      </c>
      <c r="J14" s="120">
        <v>0</v>
      </c>
    </row>
    <row r="15" ht="27" customHeight="1" spans="1:10">
      <c r="A15" s="107"/>
      <c r="B15" s="150" t="s">
        <v>86</v>
      </c>
      <c r="C15" s="109"/>
      <c r="D15" s="42">
        <v>0</v>
      </c>
      <c r="E15" s="42">
        <v>0</v>
      </c>
      <c r="F15" s="42">
        <v>0</v>
      </c>
      <c r="G15" s="110">
        <v>0</v>
      </c>
      <c r="H15" s="42">
        <v>0</v>
      </c>
      <c r="I15" s="120">
        <f t="shared" si="0"/>
        <v>0</v>
      </c>
      <c r="J15" s="120">
        <v>0</v>
      </c>
    </row>
    <row r="16" ht="27" customHeight="1" spans="1:10">
      <c r="A16" s="107"/>
      <c r="B16" s="150" t="s">
        <v>88</v>
      </c>
      <c r="C16" s="109"/>
      <c r="D16" s="42">
        <v>1084203602.48</v>
      </c>
      <c r="E16" s="42">
        <v>1084203602.48</v>
      </c>
      <c r="F16" s="42">
        <f>F17+F21+F22</f>
        <v>244661434.73</v>
      </c>
      <c r="G16" s="42">
        <f>G17+G21+G22</f>
        <v>244661434.73</v>
      </c>
      <c r="H16" s="42">
        <v>211045441.81</v>
      </c>
      <c r="I16" s="120">
        <f t="shared" si="0"/>
        <v>0.225660045927133</v>
      </c>
      <c r="J16" s="120">
        <v>0.1593</v>
      </c>
    </row>
    <row r="17" ht="27" customHeight="1" spans="1:10">
      <c r="A17" s="107"/>
      <c r="B17" s="150" t="s">
        <v>89</v>
      </c>
      <c r="C17" s="109"/>
      <c r="D17" s="42">
        <v>1084203602.48</v>
      </c>
      <c r="E17" s="42">
        <v>1084203602.48</v>
      </c>
      <c r="F17" s="42">
        <f>F18+F19+F20</f>
        <v>244661434.73</v>
      </c>
      <c r="G17" s="42">
        <f>G18+G19+G20</f>
        <v>244661434.73</v>
      </c>
      <c r="H17" s="42">
        <v>211045441.81</v>
      </c>
      <c r="I17" s="120">
        <f t="shared" si="0"/>
        <v>0.225660045927133</v>
      </c>
      <c r="J17" s="120">
        <v>0.1593</v>
      </c>
    </row>
    <row r="18" ht="27" customHeight="1" spans="1:10">
      <c r="A18" s="107"/>
      <c r="B18" s="150" t="s">
        <v>90</v>
      </c>
      <c r="C18" s="109"/>
      <c r="D18" s="42">
        <v>1078603602.48</v>
      </c>
      <c r="E18" s="42">
        <v>1078603602.48</v>
      </c>
      <c r="F18" s="42">
        <v>242231300</v>
      </c>
      <c r="G18" s="110">
        <v>242231300</v>
      </c>
      <c r="H18" s="42">
        <v>209470480.43</v>
      </c>
      <c r="I18" s="120">
        <f t="shared" si="0"/>
        <v>0.224578612052699</v>
      </c>
      <c r="J18" s="120">
        <v>0.1564</v>
      </c>
    </row>
    <row r="19" ht="27" customHeight="1" spans="1:10">
      <c r="A19" s="107"/>
      <c r="B19" s="150" t="s">
        <v>70</v>
      </c>
      <c r="C19" s="109"/>
      <c r="D19" s="42">
        <v>800000</v>
      </c>
      <c r="E19" s="42">
        <v>800000</v>
      </c>
      <c r="F19" s="42">
        <v>1700295.14</v>
      </c>
      <c r="G19" s="110">
        <v>1700295.14</v>
      </c>
      <c r="H19" s="42">
        <v>0</v>
      </c>
      <c r="I19" s="120">
        <f t="shared" si="0"/>
        <v>2.125368925</v>
      </c>
      <c r="J19" s="120">
        <v>1</v>
      </c>
    </row>
    <row r="20" ht="27" customHeight="1" spans="1:10">
      <c r="A20" s="107"/>
      <c r="B20" s="150" t="s">
        <v>71</v>
      </c>
      <c r="C20" s="109"/>
      <c r="D20" s="42">
        <v>4800000</v>
      </c>
      <c r="E20" s="42">
        <v>4800000</v>
      </c>
      <c r="F20" s="42">
        <v>729839.59</v>
      </c>
      <c r="G20" s="110">
        <v>729839.59</v>
      </c>
      <c r="H20" s="42">
        <v>1574961.38</v>
      </c>
      <c r="I20" s="120">
        <f t="shared" si="0"/>
        <v>0.152049914583333</v>
      </c>
      <c r="J20" s="120">
        <v>-0.5366</v>
      </c>
    </row>
    <row r="21" ht="27" customHeight="1" spans="1:10">
      <c r="A21" s="107"/>
      <c r="B21" s="150" t="s">
        <v>95</v>
      </c>
      <c r="C21" s="109"/>
      <c r="D21" s="42">
        <v>0</v>
      </c>
      <c r="E21" s="42">
        <v>0</v>
      </c>
      <c r="F21" s="42">
        <v>0</v>
      </c>
      <c r="G21" s="110">
        <v>0</v>
      </c>
      <c r="H21" s="42">
        <v>0</v>
      </c>
      <c r="I21" s="120">
        <f t="shared" si="0"/>
        <v>0</v>
      </c>
      <c r="J21" s="120">
        <v>0</v>
      </c>
    </row>
    <row r="22" ht="27" customHeight="1" spans="1:10">
      <c r="A22" s="107"/>
      <c r="B22" s="150" t="s">
        <v>97</v>
      </c>
      <c r="C22" s="109"/>
      <c r="D22" s="42">
        <v>0</v>
      </c>
      <c r="E22" s="42">
        <v>0</v>
      </c>
      <c r="F22" s="42">
        <v>0</v>
      </c>
      <c r="G22" s="110">
        <v>0</v>
      </c>
      <c r="H22" s="42">
        <v>0</v>
      </c>
      <c r="I22" s="120">
        <f t="shared" si="0"/>
        <v>0</v>
      </c>
      <c r="J22" s="120">
        <v>0</v>
      </c>
    </row>
    <row r="23" ht="27" customHeight="1" spans="1:10">
      <c r="A23" s="107"/>
      <c r="B23" s="150" t="s">
        <v>74</v>
      </c>
      <c r="C23" s="109"/>
      <c r="D23" s="42">
        <v>0</v>
      </c>
      <c r="E23" s="42">
        <v>0</v>
      </c>
      <c r="F23" s="42">
        <f>F6-F16</f>
        <v>19456225.5</v>
      </c>
      <c r="G23" s="42">
        <f>G6-G16</f>
        <v>19456225.5</v>
      </c>
      <c r="H23" s="42">
        <v>16517242.17</v>
      </c>
      <c r="I23" s="120">
        <f t="shared" si="0"/>
        <v>0</v>
      </c>
      <c r="J23" s="120">
        <v>0.1779</v>
      </c>
    </row>
    <row r="24" ht="27" customHeight="1" spans="1:10">
      <c r="A24" s="107"/>
      <c r="B24" s="150" t="s">
        <v>75</v>
      </c>
      <c r="C24" s="109"/>
      <c r="D24" s="42">
        <f>D5+D23</f>
        <v>79735637.21</v>
      </c>
      <c r="E24" s="42">
        <f>E5+E23</f>
        <v>79735637.21</v>
      </c>
      <c r="F24" s="42">
        <f>F5+F23</f>
        <v>99191862.71</v>
      </c>
      <c r="G24" s="42">
        <f>G5+G23</f>
        <v>99191862.71</v>
      </c>
      <c r="H24" s="42">
        <v>98276191.4</v>
      </c>
      <c r="I24" s="120">
        <f t="shared" si="0"/>
        <v>1.24400915551422</v>
      </c>
      <c r="J24" s="120">
        <v>0.0093</v>
      </c>
    </row>
    <row r="25" ht="27" customHeight="1" spans="1:10">
      <c r="A25" s="95"/>
      <c r="B25" s="114"/>
      <c r="C25" s="115"/>
      <c r="D25" s="124"/>
      <c r="E25" s="115"/>
      <c r="F25" s="124"/>
      <c r="G25" s="115"/>
      <c r="H25" s="125"/>
      <c r="I25" s="125"/>
      <c r="J25" s="127" t="s">
        <v>115</v>
      </c>
    </row>
  </sheetData>
  <mergeCells count="25">
    <mergeCell ref="B1:C1"/>
    <mergeCell ref="D1:J1"/>
    <mergeCell ref="I2:J2"/>
    <mergeCell ref="F3:G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</mergeCells>
  <printOptions horizontalCentered="1"/>
  <pageMargins left="0.393700787401575" right="0.393700787401575" top="0.393700787401575" bottom="0.393700787401575" header="0.51181" footer="0.51181"/>
  <pageSetup paperSize="9" scale="80" pageOrder="overThenDown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showGridLines="0" zoomScalePageLayoutView="60" workbookViewId="0">
      <pane topLeftCell="D5" activePane="bottomRight" state="frozen"/>
      <selection activeCell="A1" sqref="A1"/>
    </sheetView>
  </sheetViews>
  <sheetFormatPr defaultColWidth="8" defaultRowHeight="14.25"/>
  <cols>
    <col min="1" max="1" width="8" style="1" hidden="1"/>
    <col min="2" max="2" width="18.2083333333333" style="1"/>
    <col min="3" max="3" width="22.225" style="1"/>
    <col min="4" max="4" width="25.2416666666667" style="1"/>
    <col min="5" max="5" width="25.3833333333333" style="1"/>
    <col min="6" max="6" width="22.8" style="1"/>
    <col min="7" max="7" width="22.375" style="1"/>
    <col min="8" max="8" width="23.95" style="1"/>
    <col min="9" max="9" width="10.6083333333333" style="1"/>
    <col min="10" max="10" width="11.4666666666667" style="1"/>
  </cols>
  <sheetData>
    <row r="1" ht="39" customHeight="1" spans="1:10">
      <c r="A1" s="33"/>
      <c r="B1" s="2" t="s">
        <v>0</v>
      </c>
      <c r="C1" s="122"/>
      <c r="D1" s="93" t="s">
        <v>116</v>
      </c>
      <c r="E1" s="141"/>
      <c r="F1" s="93"/>
      <c r="G1" s="141"/>
      <c r="H1" s="93"/>
      <c r="I1" s="93"/>
      <c r="J1" s="93"/>
    </row>
    <row r="2" ht="21.75" customHeight="1" spans="1:10">
      <c r="A2" s="95"/>
      <c r="B2" s="96"/>
      <c r="C2" s="96"/>
      <c r="D2" s="96"/>
      <c r="E2" s="96"/>
      <c r="F2" s="97"/>
      <c r="G2" s="96"/>
      <c r="H2" s="96"/>
      <c r="I2" s="117" t="s">
        <v>117</v>
      </c>
      <c r="J2" s="36"/>
    </row>
    <row r="3" ht="21.75" customHeight="1" spans="1:10">
      <c r="A3" s="98"/>
      <c r="B3" s="99" t="s">
        <v>47</v>
      </c>
      <c r="C3" s="99" t="s">
        <v>48</v>
      </c>
      <c r="D3" s="100"/>
      <c r="E3" s="100"/>
      <c r="F3" s="101" t="s">
        <v>0</v>
      </c>
      <c r="G3" s="100"/>
      <c r="H3" s="100"/>
      <c r="I3" s="118"/>
      <c r="J3" s="119" t="s">
        <v>49</v>
      </c>
    </row>
    <row r="4" ht="42" customHeight="1" spans="1:10">
      <c r="A4" s="103"/>
      <c r="B4" s="104" t="s">
        <v>50</v>
      </c>
      <c r="C4" s="105"/>
      <c r="D4" s="104" t="s">
        <v>51</v>
      </c>
      <c r="E4" s="104" t="s">
        <v>52</v>
      </c>
      <c r="F4" s="104" t="s">
        <v>53</v>
      </c>
      <c r="G4" s="104" t="s">
        <v>54</v>
      </c>
      <c r="H4" s="106" t="s">
        <v>55</v>
      </c>
      <c r="I4" s="106" t="s">
        <v>56</v>
      </c>
      <c r="J4" s="106" t="s">
        <v>57</v>
      </c>
    </row>
    <row r="5" ht="27" customHeight="1" spans="1:10">
      <c r="A5" s="107"/>
      <c r="B5" s="108" t="s">
        <v>58</v>
      </c>
      <c r="C5" s="109"/>
      <c r="D5" s="42">
        <v>0</v>
      </c>
      <c r="E5" s="42">
        <v>0</v>
      </c>
      <c r="F5" s="42">
        <v>0</v>
      </c>
      <c r="G5" s="42">
        <f>E5</f>
        <v>0</v>
      </c>
      <c r="H5" s="42">
        <v>0</v>
      </c>
      <c r="I5" s="120">
        <f t="shared" ref="I5:I23" si="0">IF(E5=0,0,G5/E5)</f>
        <v>0</v>
      </c>
      <c r="J5" s="120">
        <v>0</v>
      </c>
    </row>
    <row r="6" ht="27" customHeight="1" spans="1:10">
      <c r="A6" s="107"/>
      <c r="B6" s="108" t="s">
        <v>81</v>
      </c>
      <c r="C6" s="109"/>
      <c r="D6" s="42">
        <v>0</v>
      </c>
      <c r="E6" s="42">
        <v>0</v>
      </c>
      <c r="F6" s="42">
        <v>0</v>
      </c>
      <c r="G6" s="42">
        <f>G7+G13+G14</f>
        <v>0</v>
      </c>
      <c r="H6" s="42">
        <v>0</v>
      </c>
      <c r="I6" s="120">
        <f t="shared" si="0"/>
        <v>0</v>
      </c>
      <c r="J6" s="120">
        <v>0</v>
      </c>
    </row>
    <row r="7" ht="27" customHeight="1" spans="1:10">
      <c r="A7" s="107"/>
      <c r="B7" s="108" t="s">
        <v>82</v>
      </c>
      <c r="C7" s="109"/>
      <c r="D7" s="42">
        <v>0</v>
      </c>
      <c r="E7" s="42">
        <v>0</v>
      </c>
      <c r="F7" s="42">
        <v>0</v>
      </c>
      <c r="G7" s="42">
        <f>SUM(G8:G12)</f>
        <v>0</v>
      </c>
      <c r="H7" s="42">
        <v>0</v>
      </c>
      <c r="I7" s="120">
        <f t="shared" si="0"/>
        <v>0</v>
      </c>
      <c r="J7" s="120">
        <v>0</v>
      </c>
    </row>
    <row r="8" ht="27" customHeight="1" spans="1:10">
      <c r="A8" s="107"/>
      <c r="B8" s="108" t="s">
        <v>118</v>
      </c>
      <c r="C8" s="109"/>
      <c r="D8" s="42">
        <v>0</v>
      </c>
      <c r="E8" s="42">
        <v>0</v>
      </c>
      <c r="F8" s="42">
        <v>0</v>
      </c>
      <c r="G8" s="110">
        <v>0</v>
      </c>
      <c r="H8" s="42">
        <v>0</v>
      </c>
      <c r="I8" s="120">
        <f t="shared" si="0"/>
        <v>0</v>
      </c>
      <c r="J8" s="120">
        <v>0</v>
      </c>
    </row>
    <row r="9" ht="27" customHeight="1" spans="1:10">
      <c r="A9" s="111"/>
      <c r="B9" s="108" t="s">
        <v>61</v>
      </c>
      <c r="C9" s="109"/>
      <c r="D9" s="42">
        <v>0</v>
      </c>
      <c r="E9" s="42">
        <v>0</v>
      </c>
      <c r="F9" s="42">
        <v>0</v>
      </c>
      <c r="G9" s="110">
        <v>0</v>
      </c>
      <c r="H9" s="42">
        <v>0</v>
      </c>
      <c r="I9" s="120">
        <f t="shared" si="0"/>
        <v>0</v>
      </c>
      <c r="J9" s="120">
        <v>0</v>
      </c>
    </row>
    <row r="10" ht="27" customHeight="1" spans="1:10">
      <c r="A10" s="107"/>
      <c r="B10" s="108" t="s">
        <v>62</v>
      </c>
      <c r="C10" s="109"/>
      <c r="D10" s="42">
        <v>0</v>
      </c>
      <c r="E10" s="42">
        <v>0</v>
      </c>
      <c r="F10" s="42">
        <v>0</v>
      </c>
      <c r="G10" s="110">
        <v>0</v>
      </c>
      <c r="H10" s="42">
        <v>0</v>
      </c>
      <c r="I10" s="120">
        <f t="shared" si="0"/>
        <v>0</v>
      </c>
      <c r="J10" s="120">
        <v>0</v>
      </c>
    </row>
    <row r="11" ht="27" customHeight="1" spans="1:10">
      <c r="A11" s="107"/>
      <c r="B11" s="108" t="s">
        <v>119</v>
      </c>
      <c r="C11" s="109"/>
      <c r="D11" s="42">
        <v>0</v>
      </c>
      <c r="E11" s="42">
        <v>0</v>
      </c>
      <c r="F11" s="42">
        <v>0</v>
      </c>
      <c r="G11" s="110">
        <v>0</v>
      </c>
      <c r="H11" s="42">
        <v>0</v>
      </c>
      <c r="I11" s="120">
        <f t="shared" si="0"/>
        <v>0</v>
      </c>
      <c r="J11" s="120">
        <v>0</v>
      </c>
    </row>
    <row r="12" ht="27" customHeight="1" spans="1:10">
      <c r="A12" s="107"/>
      <c r="B12" s="108" t="s">
        <v>120</v>
      </c>
      <c r="C12" s="109"/>
      <c r="D12" s="42">
        <v>0</v>
      </c>
      <c r="E12" s="42">
        <v>0</v>
      </c>
      <c r="F12" s="42">
        <v>0</v>
      </c>
      <c r="G12" s="110">
        <v>0</v>
      </c>
      <c r="H12" s="42">
        <v>0</v>
      </c>
      <c r="I12" s="120">
        <f t="shared" si="0"/>
        <v>0</v>
      </c>
      <c r="J12" s="120">
        <v>0</v>
      </c>
    </row>
    <row r="13" ht="27" customHeight="1" spans="1:10">
      <c r="A13" s="107"/>
      <c r="B13" s="108" t="s">
        <v>84</v>
      </c>
      <c r="C13" s="109"/>
      <c r="D13" s="42">
        <v>0</v>
      </c>
      <c r="E13" s="42">
        <v>0</v>
      </c>
      <c r="F13" s="42">
        <v>0</v>
      </c>
      <c r="G13" s="110">
        <v>0</v>
      </c>
      <c r="H13" s="42">
        <v>0</v>
      </c>
      <c r="I13" s="120">
        <f t="shared" si="0"/>
        <v>0</v>
      </c>
      <c r="J13" s="120">
        <v>0</v>
      </c>
    </row>
    <row r="14" ht="27" customHeight="1" spans="1:10">
      <c r="A14" s="107"/>
      <c r="B14" s="108" t="s">
        <v>86</v>
      </c>
      <c r="C14" s="109"/>
      <c r="D14" s="42">
        <v>0</v>
      </c>
      <c r="E14" s="42">
        <v>0</v>
      </c>
      <c r="F14" s="42">
        <v>0</v>
      </c>
      <c r="G14" s="110">
        <v>0</v>
      </c>
      <c r="H14" s="42">
        <v>0</v>
      </c>
      <c r="I14" s="120">
        <f t="shared" si="0"/>
        <v>0</v>
      </c>
      <c r="J14" s="120">
        <v>0</v>
      </c>
    </row>
    <row r="15" ht="27" customHeight="1" spans="1:10">
      <c r="A15" s="107"/>
      <c r="B15" s="108" t="s">
        <v>88</v>
      </c>
      <c r="C15" s="109"/>
      <c r="D15" s="42">
        <v>0</v>
      </c>
      <c r="E15" s="42">
        <v>0</v>
      </c>
      <c r="F15" s="42">
        <v>0</v>
      </c>
      <c r="G15" s="42">
        <f>G16+G20+G21</f>
        <v>0</v>
      </c>
      <c r="H15" s="42">
        <v>0</v>
      </c>
      <c r="I15" s="120">
        <f t="shared" si="0"/>
        <v>0</v>
      </c>
      <c r="J15" s="120">
        <v>0</v>
      </c>
    </row>
    <row r="16" ht="27" customHeight="1" spans="1:10">
      <c r="A16" s="107"/>
      <c r="B16" s="108" t="s">
        <v>89</v>
      </c>
      <c r="C16" s="109"/>
      <c r="D16" s="42">
        <v>0</v>
      </c>
      <c r="E16" s="42">
        <v>0</v>
      </c>
      <c r="F16" s="42">
        <v>0</v>
      </c>
      <c r="G16" s="42">
        <f>G17+G18+G19</f>
        <v>0</v>
      </c>
      <c r="H16" s="42">
        <v>0</v>
      </c>
      <c r="I16" s="120">
        <f t="shared" si="0"/>
        <v>0</v>
      </c>
      <c r="J16" s="120">
        <v>0</v>
      </c>
    </row>
    <row r="17" ht="27" customHeight="1" spans="1:10">
      <c r="A17" s="107"/>
      <c r="B17" s="108" t="s">
        <v>121</v>
      </c>
      <c r="C17" s="109"/>
      <c r="D17" s="42">
        <v>0</v>
      </c>
      <c r="E17" s="42">
        <v>0</v>
      </c>
      <c r="F17" s="42">
        <v>0</v>
      </c>
      <c r="G17" s="110">
        <v>0</v>
      </c>
      <c r="H17" s="42">
        <v>0</v>
      </c>
      <c r="I17" s="120">
        <f t="shared" si="0"/>
        <v>0</v>
      </c>
      <c r="J17" s="120">
        <v>0</v>
      </c>
    </row>
    <row r="18" ht="27" customHeight="1" spans="1:10">
      <c r="A18" s="107"/>
      <c r="B18" s="108" t="s">
        <v>70</v>
      </c>
      <c r="C18" s="109"/>
      <c r="D18" s="42">
        <v>0</v>
      </c>
      <c r="E18" s="42">
        <v>0</v>
      </c>
      <c r="F18" s="42">
        <v>0</v>
      </c>
      <c r="G18" s="110">
        <v>0</v>
      </c>
      <c r="H18" s="42">
        <v>0</v>
      </c>
      <c r="I18" s="120">
        <f t="shared" si="0"/>
        <v>0</v>
      </c>
      <c r="J18" s="120">
        <v>0</v>
      </c>
    </row>
    <row r="19" ht="27" customHeight="1" spans="1:10">
      <c r="A19" s="107"/>
      <c r="B19" s="108" t="s">
        <v>71</v>
      </c>
      <c r="C19" s="109"/>
      <c r="D19" s="42">
        <v>0</v>
      </c>
      <c r="E19" s="42">
        <v>0</v>
      </c>
      <c r="F19" s="42">
        <v>0</v>
      </c>
      <c r="G19" s="110">
        <v>0</v>
      </c>
      <c r="H19" s="42">
        <v>0</v>
      </c>
      <c r="I19" s="120">
        <f t="shared" si="0"/>
        <v>0</v>
      </c>
      <c r="J19" s="120">
        <v>0</v>
      </c>
    </row>
    <row r="20" ht="27" customHeight="1" spans="1:10">
      <c r="A20" s="107"/>
      <c r="B20" s="108" t="s">
        <v>95</v>
      </c>
      <c r="C20" s="109"/>
      <c r="D20" s="42">
        <v>0</v>
      </c>
      <c r="E20" s="42">
        <v>0</v>
      </c>
      <c r="F20" s="42">
        <v>0</v>
      </c>
      <c r="G20" s="110">
        <v>0</v>
      </c>
      <c r="H20" s="42">
        <v>0</v>
      </c>
      <c r="I20" s="120">
        <f t="shared" si="0"/>
        <v>0</v>
      </c>
      <c r="J20" s="120">
        <v>0</v>
      </c>
    </row>
    <row r="21" ht="27" customHeight="1" spans="1:10">
      <c r="A21" s="107"/>
      <c r="B21" s="108" t="s">
        <v>97</v>
      </c>
      <c r="C21" s="109"/>
      <c r="D21" s="42">
        <v>0</v>
      </c>
      <c r="E21" s="42">
        <v>0</v>
      </c>
      <c r="F21" s="42">
        <v>0</v>
      </c>
      <c r="G21" s="110">
        <v>0</v>
      </c>
      <c r="H21" s="42">
        <v>0</v>
      </c>
      <c r="I21" s="120">
        <f t="shared" si="0"/>
        <v>0</v>
      </c>
      <c r="J21" s="120">
        <v>0</v>
      </c>
    </row>
    <row r="22" ht="27" customHeight="1" spans="1:10">
      <c r="A22" s="107"/>
      <c r="B22" s="108" t="s">
        <v>74</v>
      </c>
      <c r="C22" s="109"/>
      <c r="D22" s="42">
        <v>0</v>
      </c>
      <c r="E22" s="42">
        <v>0</v>
      </c>
      <c r="F22" s="42">
        <f>F6-F15</f>
        <v>0</v>
      </c>
      <c r="G22" s="42">
        <f>G6-G15</f>
        <v>0</v>
      </c>
      <c r="H22" s="42">
        <v>0</v>
      </c>
      <c r="I22" s="120">
        <f t="shared" si="0"/>
        <v>0</v>
      </c>
      <c r="J22" s="120">
        <v>0</v>
      </c>
    </row>
    <row r="23" ht="27" customHeight="1" spans="1:10">
      <c r="A23" s="107"/>
      <c r="B23" s="108" t="s">
        <v>75</v>
      </c>
      <c r="C23" s="109"/>
      <c r="D23" s="42">
        <f>D5+D22</f>
        <v>0</v>
      </c>
      <c r="E23" s="42">
        <f>E5+E22</f>
        <v>0</v>
      </c>
      <c r="F23" s="42">
        <f>F5+F22</f>
        <v>0</v>
      </c>
      <c r="G23" s="42">
        <f>G5+G22</f>
        <v>0</v>
      </c>
      <c r="H23" s="42">
        <v>0</v>
      </c>
      <c r="I23" s="120">
        <f t="shared" si="0"/>
        <v>0</v>
      </c>
      <c r="J23" s="120">
        <v>0</v>
      </c>
    </row>
    <row r="24" ht="27" customHeight="1" spans="1:10">
      <c r="A24" s="95"/>
      <c r="B24" s="114"/>
      <c r="C24" s="115"/>
      <c r="D24" s="124"/>
      <c r="E24" s="115"/>
      <c r="F24" s="124"/>
      <c r="G24" s="115"/>
      <c r="H24" s="125"/>
      <c r="I24" s="125"/>
      <c r="J24" s="127" t="s">
        <v>122</v>
      </c>
    </row>
  </sheetData>
  <mergeCells count="23">
    <mergeCell ref="B1:C1"/>
    <mergeCell ref="D1:J1"/>
    <mergeCell ref="I2:J2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</mergeCells>
  <printOptions horizontalCentered="1"/>
  <pageMargins left="1.18110236220472" right="1.18110236220472" top="0.393700787401575" bottom="0.393700787401575" header="0.51181" footer="0.51181"/>
  <pageSetup paperSize="9" scale="75" pageOrder="overThenDown" orientation="landscape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showGridLines="0" zoomScalePageLayoutView="60" workbookViewId="0">
      <pane topLeftCell="D5" activePane="bottomRight" state="frozen"/>
      <selection activeCell="A1" sqref="A1:D1"/>
    </sheetView>
  </sheetViews>
  <sheetFormatPr defaultColWidth="8" defaultRowHeight="14.25"/>
  <cols>
    <col min="1" max="1" width="8" style="1" hidden="1"/>
    <col min="2" max="2" width="17.2083333333333" style="1"/>
    <col min="3" max="3" width="20.9333333333333" style="1"/>
    <col min="4" max="4" width="23.8" style="1"/>
    <col min="5" max="5" width="22.375" style="1"/>
    <col min="6" max="7" width="21.5083333333333" style="1"/>
    <col min="8" max="8" width="22.8" style="1"/>
    <col min="9" max="9" width="11.0416666666667" style="1"/>
    <col min="10" max="10" width="12.7583333333333" style="1"/>
  </cols>
  <sheetData>
    <row r="1" ht="39.75" customHeight="1" spans="1:10">
      <c r="A1" s="2" t="s">
        <v>0</v>
      </c>
      <c r="B1" s="128"/>
      <c r="C1" s="92"/>
      <c r="D1" s="92"/>
      <c r="E1" s="93" t="s">
        <v>123</v>
      </c>
      <c r="F1" s="93"/>
      <c r="G1" s="93"/>
      <c r="H1" s="93"/>
      <c r="I1" s="93"/>
      <c r="J1" s="93"/>
    </row>
    <row r="2" ht="24" customHeight="1" spans="1:10">
      <c r="A2" s="33"/>
      <c r="B2" s="129"/>
      <c r="C2" s="129"/>
      <c r="D2" s="129"/>
      <c r="E2" s="129"/>
      <c r="F2" s="129"/>
      <c r="G2" s="129"/>
      <c r="H2" s="129"/>
      <c r="I2" s="117" t="s">
        <v>124</v>
      </c>
      <c r="J2" s="36"/>
    </row>
    <row r="3" ht="24" customHeight="1" spans="1:10">
      <c r="A3" s="95"/>
      <c r="B3" s="4" t="s">
        <v>47</v>
      </c>
      <c r="C3" s="4" t="s">
        <v>48</v>
      </c>
      <c r="D3" s="130"/>
      <c r="E3" s="130"/>
      <c r="F3" s="131" t="s">
        <v>0</v>
      </c>
      <c r="G3" s="130"/>
      <c r="H3" s="130"/>
      <c r="I3" s="6"/>
      <c r="J3" s="6" t="s">
        <v>49</v>
      </c>
    </row>
    <row r="4" ht="33" customHeight="1" spans="1:10">
      <c r="A4" s="132"/>
      <c r="B4" s="9" t="s">
        <v>50</v>
      </c>
      <c r="C4" s="133"/>
      <c r="D4" s="9" t="s">
        <v>51</v>
      </c>
      <c r="E4" s="7" t="s">
        <v>52</v>
      </c>
      <c r="F4" s="9" t="s">
        <v>53</v>
      </c>
      <c r="G4" s="9" t="s">
        <v>54</v>
      </c>
      <c r="H4" s="7" t="s">
        <v>55</v>
      </c>
      <c r="I4" s="7" t="s">
        <v>56</v>
      </c>
      <c r="J4" s="7" t="s">
        <v>57</v>
      </c>
    </row>
    <row r="5" ht="27" customHeight="1" spans="1:10">
      <c r="A5" s="132"/>
      <c r="B5" s="134" t="s">
        <v>58</v>
      </c>
      <c r="C5" s="135"/>
      <c r="D5" s="15">
        <v>340378994.56</v>
      </c>
      <c r="E5" s="15">
        <v>340378994.56</v>
      </c>
      <c r="F5" s="15">
        <v>340378994.56</v>
      </c>
      <c r="G5" s="15">
        <f>E5</f>
        <v>340378994.56</v>
      </c>
      <c r="H5" s="15">
        <v>340378994.56</v>
      </c>
      <c r="I5" s="16">
        <f t="shared" ref="I5:I22" si="0">IF(E5=0,0,G5/E5)</f>
        <v>1</v>
      </c>
      <c r="J5" s="16">
        <v>0</v>
      </c>
    </row>
    <row r="6" ht="27" customHeight="1" spans="1:10">
      <c r="A6" s="132"/>
      <c r="B6" s="134" t="s">
        <v>81</v>
      </c>
      <c r="C6" s="135"/>
      <c r="D6" s="15">
        <v>0</v>
      </c>
      <c r="E6" s="15">
        <v>0</v>
      </c>
      <c r="F6" s="15">
        <v>0</v>
      </c>
      <c r="G6" s="15">
        <f>G7+G12+G13</f>
        <v>0</v>
      </c>
      <c r="H6" s="15">
        <v>0</v>
      </c>
      <c r="I6" s="16">
        <f t="shared" si="0"/>
        <v>0</v>
      </c>
      <c r="J6" s="16">
        <v>0</v>
      </c>
    </row>
    <row r="7" ht="27" customHeight="1" spans="1:10">
      <c r="A7" s="132"/>
      <c r="B7" s="134" t="s">
        <v>82</v>
      </c>
      <c r="C7" s="135"/>
      <c r="D7" s="15">
        <v>0</v>
      </c>
      <c r="E7" s="15">
        <v>0</v>
      </c>
      <c r="F7" s="15">
        <v>0</v>
      </c>
      <c r="G7" s="15">
        <f>G8+G9+G10+G11</f>
        <v>0</v>
      </c>
      <c r="H7" s="15">
        <v>0</v>
      </c>
      <c r="I7" s="16">
        <f t="shared" si="0"/>
        <v>0</v>
      </c>
      <c r="J7" s="16">
        <v>0</v>
      </c>
    </row>
    <row r="8" ht="27" customHeight="1" spans="1:10">
      <c r="A8" s="132"/>
      <c r="B8" s="134" t="s">
        <v>125</v>
      </c>
      <c r="C8" s="135"/>
      <c r="D8" s="15">
        <v>0</v>
      </c>
      <c r="E8" s="15">
        <v>0</v>
      </c>
      <c r="F8" s="15">
        <v>0</v>
      </c>
      <c r="G8" s="23">
        <v>0</v>
      </c>
      <c r="H8" s="15">
        <v>0</v>
      </c>
      <c r="I8" s="16">
        <f t="shared" si="0"/>
        <v>0</v>
      </c>
      <c r="J8" s="16">
        <v>0</v>
      </c>
    </row>
    <row r="9" ht="27" customHeight="1" spans="1:10">
      <c r="A9" s="136"/>
      <c r="B9" s="134" t="s">
        <v>61</v>
      </c>
      <c r="C9" s="135"/>
      <c r="D9" s="15">
        <v>0</v>
      </c>
      <c r="E9" s="15">
        <v>0</v>
      </c>
      <c r="F9" s="15">
        <v>0</v>
      </c>
      <c r="G9" s="23">
        <v>0</v>
      </c>
      <c r="H9" s="15">
        <v>0</v>
      </c>
      <c r="I9" s="16">
        <f t="shared" si="0"/>
        <v>0</v>
      </c>
      <c r="J9" s="16">
        <v>0</v>
      </c>
    </row>
    <row r="10" ht="27" customHeight="1" spans="1:10">
      <c r="A10" s="132"/>
      <c r="B10" s="134" t="s">
        <v>62</v>
      </c>
      <c r="C10" s="135"/>
      <c r="D10" s="15">
        <v>0</v>
      </c>
      <c r="E10" s="15">
        <v>0</v>
      </c>
      <c r="F10" s="15">
        <v>0</v>
      </c>
      <c r="G10" s="23">
        <v>0</v>
      </c>
      <c r="H10" s="15">
        <v>0</v>
      </c>
      <c r="I10" s="16">
        <f t="shared" si="0"/>
        <v>0</v>
      </c>
      <c r="J10" s="16">
        <v>0</v>
      </c>
    </row>
    <row r="11" ht="27" customHeight="1" spans="1:10">
      <c r="A11" s="132"/>
      <c r="B11" s="134" t="s">
        <v>119</v>
      </c>
      <c r="C11" s="135"/>
      <c r="D11" s="15">
        <v>0</v>
      </c>
      <c r="E11" s="15">
        <v>0</v>
      </c>
      <c r="F11" s="15">
        <v>0</v>
      </c>
      <c r="G11" s="23">
        <v>0</v>
      </c>
      <c r="H11" s="15">
        <v>0</v>
      </c>
      <c r="I11" s="16">
        <f t="shared" si="0"/>
        <v>0</v>
      </c>
      <c r="J11" s="16">
        <v>0</v>
      </c>
    </row>
    <row r="12" ht="27" customHeight="1" spans="1:10">
      <c r="A12" s="132"/>
      <c r="B12" s="134" t="s">
        <v>84</v>
      </c>
      <c r="C12" s="135"/>
      <c r="D12" s="15">
        <v>0</v>
      </c>
      <c r="E12" s="15">
        <v>0</v>
      </c>
      <c r="F12" s="15">
        <v>0</v>
      </c>
      <c r="G12" s="23">
        <v>0</v>
      </c>
      <c r="H12" s="15">
        <v>0</v>
      </c>
      <c r="I12" s="16">
        <f t="shared" si="0"/>
        <v>0</v>
      </c>
      <c r="J12" s="16">
        <v>0</v>
      </c>
    </row>
    <row r="13" ht="27" customHeight="1" spans="1:10">
      <c r="A13" s="132"/>
      <c r="B13" s="134" t="s">
        <v>86</v>
      </c>
      <c r="C13" s="135"/>
      <c r="D13" s="15">
        <v>0</v>
      </c>
      <c r="E13" s="15">
        <v>0</v>
      </c>
      <c r="F13" s="15">
        <v>0</v>
      </c>
      <c r="G13" s="23">
        <v>0</v>
      </c>
      <c r="H13" s="15">
        <v>0</v>
      </c>
      <c r="I13" s="16">
        <f t="shared" si="0"/>
        <v>0</v>
      </c>
      <c r="J13" s="16">
        <v>0</v>
      </c>
    </row>
    <row r="14" ht="27" customHeight="1" spans="1:10">
      <c r="A14" s="132"/>
      <c r="B14" s="134" t="s">
        <v>88</v>
      </c>
      <c r="C14" s="135"/>
      <c r="D14" s="15">
        <v>0</v>
      </c>
      <c r="E14" s="15">
        <v>0</v>
      </c>
      <c r="F14" s="15">
        <v>0</v>
      </c>
      <c r="G14" s="15">
        <f>G15+G19+G20</f>
        <v>0</v>
      </c>
      <c r="H14" s="15">
        <v>0</v>
      </c>
      <c r="I14" s="16">
        <f t="shared" si="0"/>
        <v>0</v>
      </c>
      <c r="J14" s="16">
        <v>0</v>
      </c>
    </row>
    <row r="15" ht="27" customHeight="1" spans="1:10">
      <c r="A15" s="132"/>
      <c r="B15" s="134" t="s">
        <v>89</v>
      </c>
      <c r="C15" s="135"/>
      <c r="D15" s="15">
        <v>0</v>
      </c>
      <c r="E15" s="15">
        <v>0</v>
      </c>
      <c r="F15" s="15">
        <v>0</v>
      </c>
      <c r="G15" s="15">
        <f>G16+G17+G18</f>
        <v>0</v>
      </c>
      <c r="H15" s="15">
        <v>0</v>
      </c>
      <c r="I15" s="16">
        <f t="shared" si="0"/>
        <v>0</v>
      </c>
      <c r="J15" s="16">
        <v>0</v>
      </c>
    </row>
    <row r="16" ht="27" customHeight="1" spans="1:10">
      <c r="A16" s="132"/>
      <c r="B16" s="134" t="s">
        <v>121</v>
      </c>
      <c r="C16" s="135"/>
      <c r="D16" s="15">
        <v>0</v>
      </c>
      <c r="E16" s="15">
        <v>0</v>
      </c>
      <c r="F16" s="15">
        <v>0</v>
      </c>
      <c r="G16" s="23">
        <v>0</v>
      </c>
      <c r="H16" s="15">
        <v>0</v>
      </c>
      <c r="I16" s="16">
        <f t="shared" si="0"/>
        <v>0</v>
      </c>
      <c r="J16" s="16">
        <v>0</v>
      </c>
    </row>
    <row r="17" ht="27" customHeight="1" spans="1:10">
      <c r="A17" s="132"/>
      <c r="B17" s="134" t="s">
        <v>126</v>
      </c>
      <c r="C17" s="135"/>
      <c r="D17" s="15">
        <v>0</v>
      </c>
      <c r="E17" s="15">
        <v>0</v>
      </c>
      <c r="F17" s="15">
        <v>0</v>
      </c>
      <c r="G17" s="23">
        <v>0</v>
      </c>
      <c r="H17" s="15">
        <v>0</v>
      </c>
      <c r="I17" s="16">
        <f t="shared" si="0"/>
        <v>0</v>
      </c>
      <c r="J17" s="16">
        <v>0</v>
      </c>
    </row>
    <row r="18" ht="27" customHeight="1" spans="1:10">
      <c r="A18" s="132"/>
      <c r="B18" s="134" t="s">
        <v>127</v>
      </c>
      <c r="C18" s="135"/>
      <c r="D18" s="15">
        <v>0</v>
      </c>
      <c r="E18" s="15">
        <v>0</v>
      </c>
      <c r="F18" s="15">
        <v>0</v>
      </c>
      <c r="G18" s="23">
        <v>0</v>
      </c>
      <c r="H18" s="15">
        <v>0</v>
      </c>
      <c r="I18" s="16">
        <f t="shared" si="0"/>
        <v>0</v>
      </c>
      <c r="J18" s="16">
        <v>0</v>
      </c>
    </row>
    <row r="19" ht="27" customHeight="1" spans="1:10">
      <c r="A19" s="132"/>
      <c r="B19" s="134" t="s">
        <v>95</v>
      </c>
      <c r="C19" s="135"/>
      <c r="D19" s="15">
        <v>0</v>
      </c>
      <c r="E19" s="15">
        <v>0</v>
      </c>
      <c r="F19" s="15">
        <v>0</v>
      </c>
      <c r="G19" s="23">
        <v>0</v>
      </c>
      <c r="H19" s="15">
        <v>0</v>
      </c>
      <c r="I19" s="16">
        <f t="shared" si="0"/>
        <v>0</v>
      </c>
      <c r="J19" s="16">
        <v>0</v>
      </c>
    </row>
    <row r="20" ht="27" customHeight="1" spans="1:10">
      <c r="A20" s="132"/>
      <c r="B20" s="134" t="s">
        <v>97</v>
      </c>
      <c r="C20" s="135"/>
      <c r="D20" s="15">
        <v>0</v>
      </c>
      <c r="E20" s="15">
        <v>0</v>
      </c>
      <c r="F20" s="15">
        <v>0</v>
      </c>
      <c r="G20" s="23">
        <v>0</v>
      </c>
      <c r="H20" s="15">
        <v>0</v>
      </c>
      <c r="I20" s="16">
        <f t="shared" si="0"/>
        <v>0</v>
      </c>
      <c r="J20" s="16">
        <v>0</v>
      </c>
    </row>
    <row r="21" ht="27" customHeight="1" spans="1:10">
      <c r="A21" s="132"/>
      <c r="B21" s="134" t="s">
        <v>74</v>
      </c>
      <c r="C21" s="135"/>
      <c r="D21" s="15">
        <f>D6-D14</f>
        <v>0</v>
      </c>
      <c r="E21" s="15">
        <f>E6-E14</f>
        <v>0</v>
      </c>
      <c r="F21" s="15">
        <f>F6-F14</f>
        <v>0</v>
      </c>
      <c r="G21" s="15">
        <f>G6-G14</f>
        <v>0</v>
      </c>
      <c r="H21" s="15">
        <f>H6-H14</f>
        <v>0</v>
      </c>
      <c r="I21" s="16">
        <f t="shared" si="0"/>
        <v>0</v>
      </c>
      <c r="J21" s="16">
        <v>0</v>
      </c>
    </row>
    <row r="22" ht="27" customHeight="1" spans="1:10">
      <c r="A22" s="132"/>
      <c r="B22" s="134" t="s">
        <v>75</v>
      </c>
      <c r="C22" s="135"/>
      <c r="D22" s="15">
        <f>D5+D21</f>
        <v>340378994.56</v>
      </c>
      <c r="E22" s="15">
        <f>E5+E21</f>
        <v>340378994.56</v>
      </c>
      <c r="F22" s="15">
        <f>F5+F21</f>
        <v>340378994.56</v>
      </c>
      <c r="G22" s="15">
        <f>G5+G21</f>
        <v>340378994.56</v>
      </c>
      <c r="H22" s="15">
        <f>H5+H21</f>
        <v>340378994.56</v>
      </c>
      <c r="I22" s="16">
        <f t="shared" si="0"/>
        <v>1</v>
      </c>
      <c r="J22" s="16">
        <v>0</v>
      </c>
    </row>
    <row r="23" ht="27" customHeight="1" spans="1:10">
      <c r="A23" s="35"/>
      <c r="B23" s="137"/>
      <c r="C23" s="138"/>
      <c r="D23" s="138"/>
      <c r="E23" s="138"/>
      <c r="F23" s="138"/>
      <c r="G23" s="138"/>
      <c r="H23" s="139"/>
      <c r="I23" s="139"/>
      <c r="J23" s="140" t="s">
        <v>128</v>
      </c>
    </row>
  </sheetData>
  <mergeCells count="22">
    <mergeCell ref="A1:D1"/>
    <mergeCell ref="E1:J1"/>
    <mergeCell ref="I2:J2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</mergeCells>
  <printOptions horizontalCentered="1"/>
  <pageMargins left="1.18110236220472" right="1.18110236220472" top="0.393700787401575" bottom="0.393700787401575" header="0.51181" footer="0.51181"/>
  <pageSetup paperSize="9" scale="80" pageOrder="overThenDown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预算执行封面</vt:lpstr>
      <vt:lpstr>编制单位封面</vt:lpstr>
      <vt:lpstr>编报说明</vt:lpstr>
      <vt:lpstr>总表</vt:lpstr>
      <vt:lpstr>企业职工基本养老保险基金收支预</vt:lpstr>
      <vt:lpstr>城乡居民养老保险基金收支预算执</vt:lpstr>
      <vt:lpstr>机关事业单位基本养老保险基金预</vt:lpstr>
      <vt:lpstr>职工基本医疗保险基金收支预算执</vt:lpstr>
      <vt:lpstr>城乡居民基本医疗保险基金预算执</vt:lpstr>
      <vt:lpstr>工伤保险基金预算执行</vt:lpstr>
      <vt:lpstr>失业保险基金预算执行</vt:lpstr>
      <vt:lpstr>基本养老基础资料表</vt:lpstr>
      <vt:lpstr>医疗保险基础资料表</vt:lpstr>
      <vt:lpstr>失业工伤保险基础资料表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1416405204</cp:lastModifiedBy>
  <dcterms:created xsi:type="dcterms:W3CDTF">2022-06-13T11:27:00Z</dcterms:created>
  <dcterms:modified xsi:type="dcterms:W3CDTF">2022-06-20T02:37:11Z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05D0EDAAD42E4408AA77FFC3F9434989</vt:lpwstr>
  </property>
  <property fmtid="{D5CDD505-2E9C-101B-9397-08002B2CF9AE}" pid="3" name="KSOProductBuildVer">
    <vt:lpwstr>2052-11.1.0.11744</vt:lpwstr>
  </property>
</Properties>
</file>